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sterhsiao\Books\978-986-7283-71-9\chapter6\"/>
    </mc:Choice>
  </mc:AlternateContent>
  <bookViews>
    <workbookView xWindow="0" yWindow="60" windowWidth="19410" windowHeight="10020"/>
  </bookViews>
  <sheets>
    <sheet name="實作練習 (318頁)" sheetId="1" r:id="rId1"/>
  </sheets>
  <definedNames>
    <definedName name="投資報酬率">'實作練習 (318頁)'!$B$2</definedName>
    <definedName name="通貨膨脹率">'實作練習 (318頁)'!$B$1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8" i="1" l="1"/>
  <c r="G6" i="1"/>
  <c r="G7" i="1"/>
  <c r="G8" i="1"/>
  <c r="H9" i="1"/>
  <c r="G9" i="1"/>
  <c r="H7" i="1"/>
  <c r="H6" i="1"/>
  <c r="A7" i="1"/>
  <c r="I8" i="1" l="1"/>
  <c r="I7" i="1"/>
  <c r="I9" i="1"/>
  <c r="I6" i="1"/>
  <c r="B6" i="1" s="1"/>
  <c r="C6" i="1" s="1"/>
  <c r="A8" i="1"/>
  <c r="B8" i="1" l="1"/>
  <c r="C8" i="1" s="1"/>
  <c r="B7" i="1"/>
  <c r="C7" i="1" s="1"/>
  <c r="A9" i="1"/>
  <c r="B9" i="1" s="1"/>
  <c r="C9" i="1" s="1"/>
  <c r="A10" i="1" l="1"/>
  <c r="B10" i="1" s="1"/>
  <c r="C10" i="1" s="1"/>
  <c r="A11" i="1" l="1"/>
  <c r="B11" i="1" s="1"/>
  <c r="C11" i="1" s="1"/>
  <c r="A12" i="1" l="1"/>
  <c r="B12" i="1" s="1"/>
  <c r="C12" i="1" s="1"/>
  <c r="A13" i="1" l="1"/>
  <c r="B13" i="1" s="1"/>
  <c r="C13" i="1" s="1"/>
  <c r="A14" i="1" l="1"/>
  <c r="B14" i="1" s="1"/>
  <c r="C14" i="1" s="1"/>
  <c r="A15" i="1" l="1"/>
  <c r="B15" i="1" s="1"/>
  <c r="C15" i="1" s="1"/>
  <c r="A16" i="1" l="1"/>
  <c r="B16" i="1" s="1"/>
  <c r="C16" i="1" s="1"/>
  <c r="A17" i="1" l="1"/>
  <c r="B17" i="1" s="1"/>
  <c r="C17" i="1" s="1"/>
  <c r="A18" i="1" l="1"/>
  <c r="B18" i="1" s="1"/>
  <c r="C18" i="1" s="1"/>
  <c r="A19" i="1" l="1"/>
  <c r="B19" i="1" s="1"/>
  <c r="C19" i="1" s="1"/>
  <c r="A20" i="1" l="1"/>
  <c r="B20" i="1" s="1"/>
  <c r="C20" i="1" s="1"/>
  <c r="A21" i="1" l="1"/>
  <c r="B21" i="1" s="1"/>
  <c r="C21" i="1" s="1"/>
  <c r="A22" i="1" l="1"/>
  <c r="B22" i="1" s="1"/>
  <c r="C22" i="1" s="1"/>
  <c r="A23" i="1" l="1"/>
  <c r="B23" i="1" s="1"/>
  <c r="C23" i="1" s="1"/>
  <c r="A24" i="1" l="1"/>
  <c r="B24" i="1" s="1"/>
  <c r="C24" i="1" s="1"/>
  <c r="A25" i="1" l="1"/>
  <c r="B25" i="1" s="1"/>
  <c r="C25" i="1" s="1"/>
  <c r="A26" i="1" l="1"/>
  <c r="B26" i="1" s="1"/>
  <c r="C26" i="1" s="1"/>
  <c r="A27" i="1" l="1"/>
  <c r="B27" i="1" s="1"/>
  <c r="C27" i="1" s="1"/>
  <c r="A28" i="1" l="1"/>
  <c r="B28" i="1" s="1"/>
  <c r="C28" i="1" s="1"/>
  <c r="A29" i="1" l="1"/>
  <c r="B29" i="1" s="1"/>
  <c r="C29" i="1" s="1"/>
  <c r="A30" i="1" l="1"/>
  <c r="B30" i="1" s="1"/>
  <c r="C30" i="1" s="1"/>
  <c r="D28" i="1" s="1"/>
  <c r="D30" i="1" l="1"/>
  <c r="D6" i="1"/>
  <c r="D8" i="1"/>
  <c r="D9" i="1"/>
  <c r="D7" i="1"/>
  <c r="D10" i="1"/>
  <c r="D11" i="1"/>
  <c r="D12" i="1"/>
  <c r="D14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9" i="1"/>
</calcChain>
</file>

<file path=xl/sharedStrings.xml><?xml version="1.0" encoding="utf-8"?>
<sst xmlns="http://schemas.openxmlformats.org/spreadsheetml/2006/main" count="18" uniqueCount="17">
  <si>
    <t>年齡</t>
    <phoneticPr fontId="2" type="noConversion"/>
  </si>
  <si>
    <t>通貨膨脹率</t>
    <phoneticPr fontId="2" type="noConversion"/>
  </si>
  <si>
    <t>投資報酬率</t>
    <phoneticPr fontId="2" type="noConversion"/>
  </si>
  <si>
    <t>生活費用</t>
    <phoneticPr fontId="2" type="noConversion"/>
  </si>
  <si>
    <t>教育費用</t>
    <phoneticPr fontId="2" type="noConversion"/>
  </si>
  <si>
    <t>保障需求</t>
    <phoneticPr fontId="2" type="noConversion"/>
  </si>
  <si>
    <t>備註</t>
    <phoneticPr fontId="2" type="noConversion"/>
  </si>
  <si>
    <t>安親班、才藝班</t>
    <phoneticPr fontId="2" type="noConversion"/>
  </si>
  <si>
    <t>才藝班、補習費</t>
    <phoneticPr fontId="2" type="noConversion"/>
  </si>
  <si>
    <t>大學費用</t>
    <phoneticPr fontId="2" type="noConversion"/>
  </si>
  <si>
    <t>褓姆、奶粉、尿布</t>
    <phoneticPr fontId="2" type="noConversion"/>
  </si>
  <si>
    <t>通膨調整</t>
    <phoneticPr fontId="2" type="noConversion"/>
  </si>
  <si>
    <t>保障需求主表</t>
    <phoneticPr fontId="2" type="noConversion"/>
  </si>
  <si>
    <t>小計</t>
    <phoneticPr fontId="2" type="noConversion"/>
  </si>
  <si>
    <t>各階段費用表</t>
    <phoneticPr fontId="2" type="noConversion"/>
  </si>
  <si>
    <t>年度費用</t>
    <phoneticPr fontId="2" type="noConversion"/>
  </si>
  <si>
    <t>成年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</si>
</sst>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0" fontId="3" fillId="2" borderId="1" xfId="0" applyNumberFormat="1" applyFont="1" applyFill="1" applyBorder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</cellXfs>
  <cellStyles count="1">
    <cellStyle name="一般" xfId="0" builtinId="0"/>
  </cellStyles>
  <dxfs count="13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'實作練習 (318頁)'!$D$5</c:f>
              <c:strCache>
                <c:ptCount val="1"/>
                <c:pt idx="0">
                  <c:v>保障需求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'實作練習 (318頁)'!$D$6:$D$30</c:f>
              <c:numCache>
                <c:formatCode>#,##0_ ;[Red]\-#,##0\ </c:formatCode>
                <c:ptCount val="25"/>
                <c:pt idx="0">
                  <c:v>5649849.2318618903</c:v>
                </c:pt>
                <c:pt idx="1">
                  <c:v>5422476.9703398189</c:v>
                </c:pt>
                <c:pt idx="2">
                  <c:v>5185451.7248949138</c:v>
                </c:pt>
                <c:pt idx="3">
                  <c:v>4938503.8527683374</c:v>
                </c:pt>
                <c:pt idx="4">
                  <c:v>4681357.1695998628</c:v>
                </c:pt>
                <c:pt idx="5">
                  <c:v>4413728.8013646603</c:v>
                </c:pt>
                <c:pt idx="6">
                  <c:v>4135329.0330903442</c:v>
                </c:pt>
                <c:pt idx="7">
                  <c:v>4054002.9972640704</c:v>
                </c:pt>
                <c:pt idx="8">
                  <c:v>3968589.9514739481</c:v>
                </c:pt>
                <c:pt idx="9">
                  <c:v>3878971.2481819927</c:v>
                </c:pt>
                <c:pt idx="10">
                  <c:v>3785025.313289376</c:v>
                </c:pt>
                <c:pt idx="11">
                  <c:v>3686627.5793010634</c:v>
                </c:pt>
                <c:pt idx="12">
                  <c:v>3583650.4170291736</c:v>
                </c:pt>
                <c:pt idx="13">
                  <c:v>3443364.1787165417</c:v>
                </c:pt>
                <c:pt idx="14">
                  <c:v>3297092.826937858</c:v>
                </c:pt>
                <c:pt idx="15">
                  <c:v>3144668.9685933059</c:v>
                </c:pt>
                <c:pt idx="16">
                  <c:v>2985921.1473586131</c:v>
                </c:pt>
                <c:pt idx="17">
                  <c:v>2820673.7516901288</c:v>
                </c:pt>
                <c:pt idx="18">
                  <c:v>2391662.5962653104</c:v>
                </c:pt>
                <c:pt idx="19">
                  <c:v>1946789.8482751162</c:v>
                </c:pt>
                <c:pt idx="20">
                  <c:v>1485629.0553263859</c:v>
                </c:pt>
                <c:pt idx="21">
                  <c:v>1007743.5976699672</c:v>
                </c:pt>
                <c:pt idx="22">
                  <c:v>512686.46027897642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606640"/>
        <c:axId val="36606248"/>
      </c:barChart>
      <c:catAx>
        <c:axId val="366066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軟正黑體" panose="020B0604030504040204" pitchFamily="34" charset="-120"/>
                    <a:ea typeface="微軟正黑體" panose="020B0604030504040204" pitchFamily="34" charset="-120"/>
                    <a:cs typeface="+mn-cs"/>
                  </a:defRPr>
                </a:pPr>
                <a:r>
                  <a:rPr lang="zh-TW" altLang="en-US" b="1"/>
                  <a:t>年齡</a:t>
                </a:r>
              </a:p>
            </c:rich>
          </c:tx>
          <c:layout>
            <c:manualLayout>
              <c:xMode val="edge"/>
              <c:yMode val="edge"/>
              <c:x val="0.46327365869612397"/>
              <c:y val="0.89277475739816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微軟正黑體" panose="020B0604030504040204" pitchFamily="34" charset="-120"/>
                  <a:ea typeface="微軟正黑體" panose="020B0604030504040204" pitchFamily="34" charset="-120"/>
                  <a:cs typeface="+mn-cs"/>
                </a:defRPr>
              </a:pPr>
              <a:endParaRPr lang="zh-TW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36606248"/>
        <c:crosses val="autoZero"/>
        <c:auto val="1"/>
        <c:lblAlgn val="ctr"/>
        <c:lblOffset val="100"/>
        <c:noMultiLvlLbl val="0"/>
      </c:catAx>
      <c:valAx>
        <c:axId val="3660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3660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>
          <a:lumMod val="50000"/>
        </a:schemeClr>
      </a:solidFill>
      <a:round/>
    </a:ln>
    <a:effectLst/>
  </c:spPr>
  <c:txPr>
    <a:bodyPr/>
    <a:lstStyle/>
    <a:p>
      <a:pPr>
        <a:defRPr>
          <a:latin typeface="微軟正黑體" panose="020B0604030504040204" pitchFamily="34" charset="-120"/>
          <a:ea typeface="微軟正黑體" panose="020B0604030504040204" pitchFamily="34" charset="-120"/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hyperlink" Target="http://www.masterhsiao.com.tw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676274</xdr:colOff>
      <xdr:row>15</xdr:row>
      <xdr:rowOff>99391</xdr:rowOff>
    </xdr:from>
    <xdr:to>
      <xdr:col>10</xdr:col>
      <xdr:colOff>8282</xdr:colOff>
      <xdr:row>29</xdr:row>
      <xdr:rowOff>177660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295275</xdr:colOff>
      <xdr:row>3</xdr:row>
      <xdr:rowOff>200025</xdr:rowOff>
    </xdr:from>
    <xdr:ext cx="3571875" cy="1190625"/>
    <xdr:pic>
      <xdr:nvPicPr>
        <xdr:cNvPr id="3" name="圖片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4575" y="800100"/>
          <a:ext cx="3571875" cy="119062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各階段費用表" displayName="各階段費用表" ref="F5:J10" totalsRowShown="0" headerRowDxfId="12" dataDxfId="11">
  <tableColumns count="5">
    <tableColumn id="1" name="年齡" dataDxfId="10"/>
    <tableColumn id="2" name="生活費用" dataDxfId="9"/>
    <tableColumn id="3" name="教育費用" dataDxfId="8"/>
    <tableColumn id="5" name="小計" dataDxfId="7">
      <calculatedColumnFormula>SUM(各階段費用表[[#This Row],[生活費用]:[教育費用]])</calculatedColumnFormula>
    </tableColumn>
    <tableColumn id="4" name="備註" dataDxfId="6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保險需求表" displayName="保險需求表" ref="A5:D30" totalsRowShown="0" headerRowDxfId="5" dataDxfId="4">
  <tableColumns count="4">
    <tableColumn id="1" name="年齡" dataDxfId="3">
      <calculatedColumnFormula>A5+1</calculatedColumnFormula>
    </tableColumn>
    <tableColumn id="2" name="年度費用" dataDxfId="2">
      <calculatedColumnFormula>VLOOKUP(保險需求表[[#This Row],[年齡]],各階段費用表[],4)</calculatedColumnFormula>
    </tableColumn>
    <tableColumn id="5" name="通膨調整" dataDxfId="1">
      <calculatedColumnFormula>保險需求表[[#This Row],[年度費用]]*(1+通貨膨脹率)^保險需求表[[#This Row],[年齡]]</calculatedColumnFormula>
    </tableColumn>
    <tableColumn id="3" name="保障需求" dataDxfId="0">
      <calculatedColumnFormula>NPV(投資報酬率,C6:$C$30)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Normal="100" workbookViewId="0">
      <selection activeCell="N15" sqref="N15"/>
    </sheetView>
  </sheetViews>
  <sheetFormatPr defaultColWidth="9" defaultRowHeight="15.75" x14ac:dyDescent="0.25"/>
  <cols>
    <col min="1" max="1" width="11.625" style="1" bestFit="1" customWidth="1"/>
    <col min="2" max="3" width="13.625" style="1" customWidth="1"/>
    <col min="4" max="4" width="13" style="1" customWidth="1"/>
    <col min="5" max="5" width="9" style="1"/>
    <col min="6" max="6" width="6.875" style="1" customWidth="1"/>
    <col min="7" max="7" width="9.75" style="1" customWidth="1"/>
    <col min="8" max="8" width="11.25" style="1" customWidth="1"/>
    <col min="9" max="9" width="11" style="1" customWidth="1"/>
    <col min="10" max="10" width="26.75" style="1" customWidth="1"/>
    <col min="11" max="16384" width="9" style="1"/>
  </cols>
  <sheetData>
    <row r="1" spans="1:10" x14ac:dyDescent="0.25">
      <c r="A1" s="4" t="s">
        <v>1</v>
      </c>
      <c r="B1" s="5">
        <v>0.02</v>
      </c>
    </row>
    <row r="2" spans="1:10" x14ac:dyDescent="0.25">
      <c r="A2" s="4" t="s">
        <v>2</v>
      </c>
      <c r="B2" s="5">
        <v>1.4999999999999999E-2</v>
      </c>
    </row>
    <row r="4" spans="1:10" ht="16.5" x14ac:dyDescent="0.25">
      <c r="A4" s="6" t="s">
        <v>12</v>
      </c>
      <c r="F4" s="6" t="s">
        <v>14</v>
      </c>
    </row>
    <row r="5" spans="1:10" x14ac:dyDescent="0.25">
      <c r="A5" s="3" t="s">
        <v>0</v>
      </c>
      <c r="B5" s="3" t="s">
        <v>15</v>
      </c>
      <c r="C5" s="3" t="s">
        <v>11</v>
      </c>
      <c r="D5" s="3" t="s">
        <v>5</v>
      </c>
      <c r="F5" s="3" t="s">
        <v>0</v>
      </c>
      <c r="G5" s="3" t="s">
        <v>3</v>
      </c>
      <c r="H5" s="3" t="s">
        <v>4</v>
      </c>
      <c r="I5" s="3" t="s">
        <v>13</v>
      </c>
      <c r="J5" s="3" t="s">
        <v>6</v>
      </c>
    </row>
    <row r="6" spans="1:10" x14ac:dyDescent="0.25">
      <c r="A6" s="3">
        <v>1</v>
      </c>
      <c r="B6" s="2">
        <f>VLOOKUP(保險需求表[[#This Row],[年齡]],各階段費用表[],4)</f>
        <v>306000</v>
      </c>
      <c r="C6" s="2">
        <f>保險需求表[[#This Row],[年度費用]]*(1+通貨膨脹率)^保險需求表[[#This Row],[年齡]]</f>
        <v>312120</v>
      </c>
      <c r="D6" s="2">
        <f>NPV(投資報酬率,C6:$C$30)</f>
        <v>5649849.2318618903</v>
      </c>
      <c r="F6" s="3">
        <v>0</v>
      </c>
      <c r="G6" s="2">
        <f>350*30*12</f>
        <v>126000</v>
      </c>
      <c r="H6" s="2">
        <f>15000*12</f>
        <v>180000</v>
      </c>
      <c r="I6" s="2">
        <f>SUM(各階段費用表[[#This Row],[生活費用]:[教育費用]])</f>
        <v>306000</v>
      </c>
      <c r="J6" s="1" t="s">
        <v>10</v>
      </c>
    </row>
    <row r="7" spans="1:10" x14ac:dyDescent="0.25">
      <c r="A7" s="3">
        <f>A6+1</f>
        <v>2</v>
      </c>
      <c r="B7" s="2">
        <f>VLOOKUP(保險需求表[[#This Row],[年齡]],各階段費用表[],4)</f>
        <v>306000</v>
      </c>
      <c r="C7" s="2">
        <f>保險需求表[[#This Row],[年度費用]]*(1+通貨膨脹率)^保險需求表[[#This Row],[年齡]]</f>
        <v>318362.40000000002</v>
      </c>
      <c r="D7" s="2">
        <f>NPV(投資報酬率,C7:$C$30)</f>
        <v>5422476.9703398189</v>
      </c>
      <c r="F7" s="3">
        <v>7</v>
      </c>
      <c r="G7" s="2">
        <f>180*30*12</f>
        <v>64800</v>
      </c>
      <c r="H7" s="2">
        <f>5000*12</f>
        <v>60000</v>
      </c>
      <c r="I7" s="2">
        <f>SUM(各階段費用表[[#This Row],[生活費用]:[教育費用]])</f>
        <v>124800</v>
      </c>
      <c r="J7" s="1" t="s">
        <v>7</v>
      </c>
    </row>
    <row r="8" spans="1:10" x14ac:dyDescent="0.25">
      <c r="A8" s="3">
        <f t="shared" ref="A8:A30" si="0">A7+1</f>
        <v>3</v>
      </c>
      <c r="B8" s="2">
        <f>VLOOKUP(保險需求表[[#This Row],[年齡]],各階段費用表[],4)</f>
        <v>306000</v>
      </c>
      <c r="C8" s="2">
        <f>保險需求表[[#This Row],[年度費用]]*(1+通貨膨脹率)^保險需求表[[#This Row],[年齡]]</f>
        <v>324729.64799999999</v>
      </c>
      <c r="D8" s="2">
        <f>NPV(投資報酬率,C8:$C$30)</f>
        <v>5185451.7248949138</v>
      </c>
      <c r="F8" s="3">
        <v>13</v>
      </c>
      <c r="G8" s="2">
        <f>250*30*12</f>
        <v>90000</v>
      </c>
      <c r="H8" s="2">
        <f>60000</f>
        <v>60000</v>
      </c>
      <c r="I8" s="2">
        <f>SUM(各階段費用表[[#This Row],[生活費用]:[教育費用]])</f>
        <v>150000</v>
      </c>
      <c r="J8" s="1" t="s">
        <v>8</v>
      </c>
    </row>
    <row r="9" spans="1:10" x14ac:dyDescent="0.25">
      <c r="A9" s="3">
        <f t="shared" si="0"/>
        <v>4</v>
      </c>
      <c r="B9" s="2">
        <f>VLOOKUP(保險需求表[[#This Row],[年齡]],各階段費用表[],4)</f>
        <v>306000</v>
      </c>
      <c r="C9" s="2">
        <f>保險需求表[[#This Row],[年度費用]]*(1+通貨膨脹率)^保險需求表[[#This Row],[年齡]]</f>
        <v>331224.24095999997</v>
      </c>
      <c r="D9" s="2">
        <f>NPV(投資報酬率,C9:$C$30)</f>
        <v>4938503.8527683374</v>
      </c>
      <c r="F9" s="3">
        <v>18</v>
      </c>
      <c r="G9" s="2">
        <f>250*30*12</f>
        <v>90000</v>
      </c>
      <c r="H9" s="2">
        <f>120000+120000</f>
        <v>240000</v>
      </c>
      <c r="I9" s="2">
        <f>SUM(各階段費用表[[#This Row],[生活費用]:[教育費用]])</f>
        <v>330000</v>
      </c>
      <c r="J9" s="1" t="s">
        <v>9</v>
      </c>
    </row>
    <row r="10" spans="1:10" x14ac:dyDescent="0.25">
      <c r="A10" s="3">
        <f t="shared" si="0"/>
        <v>5</v>
      </c>
      <c r="B10" s="2">
        <f>VLOOKUP(保險需求表[[#This Row],[年齡]],各階段費用表[],4)</f>
        <v>306000</v>
      </c>
      <c r="C10" s="2">
        <f>保險需求表[[#This Row],[年度費用]]*(1+通貨膨脹率)^保險需求表[[#This Row],[年齡]]</f>
        <v>337848.72577920003</v>
      </c>
      <c r="D10" s="2">
        <f>NPV(投資報酬率,C10:$C$30)</f>
        <v>4681357.1695998628</v>
      </c>
      <c r="F10" s="3">
        <v>24</v>
      </c>
      <c r="G10" s="2">
        <v>0</v>
      </c>
      <c r="H10" s="2">
        <v>0</v>
      </c>
      <c r="I10" s="2">
        <f>SUM(各階段費用表[[#This Row],[生活費用]:[教育費用]])</f>
        <v>0</v>
      </c>
      <c r="J10" s="7" t="s">
        <v>16</v>
      </c>
    </row>
    <row r="11" spans="1:10" x14ac:dyDescent="0.25">
      <c r="A11" s="3">
        <f t="shared" si="0"/>
        <v>6</v>
      </c>
      <c r="B11" s="2">
        <f>VLOOKUP(保險需求表[[#This Row],[年齡]],各階段費用表[],4)</f>
        <v>306000</v>
      </c>
      <c r="C11" s="2">
        <f>保險需求表[[#This Row],[年度費用]]*(1+通貨膨脹率)^保險需求表[[#This Row],[年齡]]</f>
        <v>344605.70029478404</v>
      </c>
      <c r="D11" s="2">
        <f>NPV(投資報酬率,C11:$C$30)</f>
        <v>4413728.8013646603</v>
      </c>
    </row>
    <row r="12" spans="1:10" x14ac:dyDescent="0.25">
      <c r="A12" s="3">
        <f t="shared" si="0"/>
        <v>7</v>
      </c>
      <c r="B12" s="2">
        <f>VLOOKUP(保險需求表[[#This Row],[年齡]],各階段費用表[],4)</f>
        <v>124800</v>
      </c>
      <c r="C12" s="2">
        <f>保險需求表[[#This Row],[年度費用]]*(1+通貨膨脹率)^保險需求表[[#This Row],[年齡]]</f>
        <v>143355.97132263012</v>
      </c>
      <c r="D12" s="2">
        <f>NPV(投資報酬率,C12:$C$30)</f>
        <v>4135329.0330903442</v>
      </c>
    </row>
    <row r="13" spans="1:10" x14ac:dyDescent="0.25">
      <c r="A13" s="3">
        <f t="shared" si="0"/>
        <v>8</v>
      </c>
      <c r="B13" s="2">
        <f>VLOOKUP(保險需求表[[#This Row],[年齡]],各階段費用表[],4)</f>
        <v>124800</v>
      </c>
      <c r="C13" s="2">
        <f>保險需求表[[#This Row],[年度費用]]*(1+通貨膨脹率)^保險需求表[[#This Row],[年齡]]</f>
        <v>146223.09074908274</v>
      </c>
      <c r="D13" s="2">
        <f>NPV(投資報酬率,C13:$C$30)</f>
        <v>4054002.9972640704</v>
      </c>
    </row>
    <row r="14" spans="1:10" x14ac:dyDescent="0.25">
      <c r="A14" s="3">
        <f t="shared" si="0"/>
        <v>9</v>
      </c>
      <c r="B14" s="2">
        <f>VLOOKUP(保險需求表[[#This Row],[年齡]],各階段費用表[],4)</f>
        <v>124800</v>
      </c>
      <c r="C14" s="2">
        <f>保險需求表[[#This Row],[年度費用]]*(1+通貨膨脹率)^保險需求表[[#This Row],[年齡]]</f>
        <v>149147.55256406439</v>
      </c>
      <c r="D14" s="2">
        <f>NPV(投資報酬率,C14:$C$30)</f>
        <v>3968589.9514739481</v>
      </c>
    </row>
    <row r="15" spans="1:10" x14ac:dyDescent="0.25">
      <c r="A15" s="3">
        <f t="shared" si="0"/>
        <v>10</v>
      </c>
      <c r="B15" s="2">
        <f>VLOOKUP(保險需求表[[#This Row],[年齡]],各階段費用表[],4)</f>
        <v>124800</v>
      </c>
      <c r="C15" s="2">
        <f>保險需求表[[#This Row],[年度費用]]*(1+通貨膨脹率)^保險需求表[[#This Row],[年齡]]</f>
        <v>152130.50361534569</v>
      </c>
      <c r="D15" s="2">
        <f>NPV(投資報酬率,C15:$C$30)</f>
        <v>3878971.2481819927</v>
      </c>
    </row>
    <row r="16" spans="1:10" x14ac:dyDescent="0.25">
      <c r="A16" s="3">
        <f t="shared" si="0"/>
        <v>11</v>
      </c>
      <c r="B16" s="2">
        <f>VLOOKUP(保險需求表[[#This Row],[年齡]],各階段費用表[],4)</f>
        <v>124800</v>
      </c>
      <c r="C16" s="2">
        <f>保險需求表[[#This Row],[年度費用]]*(1+通貨膨脹率)^保險需求表[[#This Row],[年齡]]</f>
        <v>155173.11368765257</v>
      </c>
      <c r="D16" s="2">
        <f>NPV(投資報酬率,C16:$C$30)</f>
        <v>3785025.313289376</v>
      </c>
    </row>
    <row r="17" spans="1:4" x14ac:dyDescent="0.25">
      <c r="A17" s="3">
        <f t="shared" si="0"/>
        <v>12</v>
      </c>
      <c r="B17" s="2">
        <f>VLOOKUP(保險需求表[[#This Row],[年齡]],各階段費用表[],4)</f>
        <v>124800</v>
      </c>
      <c r="C17" s="2">
        <f>保險需求表[[#This Row],[年度費用]]*(1+通貨膨脹率)^保險需求表[[#This Row],[年齡]]</f>
        <v>158276.57596140564</v>
      </c>
      <c r="D17" s="2">
        <f>NPV(投資報酬率,C17:$C$30)</f>
        <v>3686627.5793010634</v>
      </c>
    </row>
    <row r="18" spans="1:4" x14ac:dyDescent="0.25">
      <c r="A18" s="3">
        <f t="shared" si="0"/>
        <v>13</v>
      </c>
      <c r="B18" s="2">
        <f>VLOOKUP(保險需求表[[#This Row],[年齡]],各階段費用表[],4)</f>
        <v>150000</v>
      </c>
      <c r="C18" s="2">
        <f>保險需求表[[#This Row],[年度費用]]*(1+通貨膨脹率)^保險需求表[[#This Row],[年齡]]</f>
        <v>194040.99456806941</v>
      </c>
      <c r="D18" s="2">
        <f>NPV(投資報酬率,C18:$C$30)</f>
        <v>3583650.4170291736</v>
      </c>
    </row>
    <row r="19" spans="1:4" x14ac:dyDescent="0.25">
      <c r="A19" s="3">
        <f t="shared" si="0"/>
        <v>14</v>
      </c>
      <c r="B19" s="2">
        <f>VLOOKUP(保險需求表[[#This Row],[年齡]],各階段費用表[],4)</f>
        <v>150000</v>
      </c>
      <c r="C19" s="2">
        <f>保險需求表[[#This Row],[年度費用]]*(1+通貨膨脹率)^保險需求表[[#This Row],[年齡]]</f>
        <v>197921.81445943081</v>
      </c>
      <c r="D19" s="2">
        <f>NPV(投資報酬率,C19:$C$30)</f>
        <v>3443364.1787165417</v>
      </c>
    </row>
    <row r="20" spans="1:4" x14ac:dyDescent="0.25">
      <c r="A20" s="3">
        <f t="shared" si="0"/>
        <v>15</v>
      </c>
      <c r="B20" s="2">
        <f>VLOOKUP(保險需求表[[#This Row],[年齡]],各階段費用表[],4)</f>
        <v>150000</v>
      </c>
      <c r="C20" s="2">
        <f>保險需求表[[#This Row],[年度費用]]*(1+通貨膨脹率)^保險需求表[[#This Row],[年齡]]</f>
        <v>201880.25074861938</v>
      </c>
      <c r="D20" s="2">
        <f>NPV(投資報酬率,C20:$C$30)</f>
        <v>3297092.826937858</v>
      </c>
    </row>
    <row r="21" spans="1:4" x14ac:dyDescent="0.25">
      <c r="A21" s="3">
        <f t="shared" si="0"/>
        <v>16</v>
      </c>
      <c r="B21" s="2">
        <f>VLOOKUP(保險需求表[[#This Row],[年齡]],各階段費用表[],4)</f>
        <v>150000</v>
      </c>
      <c r="C21" s="2">
        <f>保險需求表[[#This Row],[年度費用]]*(1+通貨膨脹率)^保險需求表[[#This Row],[年齡]]</f>
        <v>205917.8557635918</v>
      </c>
      <c r="D21" s="2">
        <f>NPV(投資報酬率,C21:$C$30)</f>
        <v>3144668.9685933059</v>
      </c>
    </row>
    <row r="22" spans="1:4" x14ac:dyDescent="0.25">
      <c r="A22" s="3">
        <f t="shared" si="0"/>
        <v>17</v>
      </c>
      <c r="B22" s="2">
        <f>VLOOKUP(保險需求表[[#This Row],[年齡]],各階段費用表[],4)</f>
        <v>150000</v>
      </c>
      <c r="C22" s="2">
        <f>保險需求表[[#This Row],[年度費用]]*(1+通貨膨脹率)^保險需求表[[#This Row],[年齡]]</f>
        <v>210036.21287886365</v>
      </c>
      <c r="D22" s="2">
        <f>NPV(投資報酬率,C22:$C$30)</f>
        <v>2985921.1473586131</v>
      </c>
    </row>
    <row r="23" spans="1:4" x14ac:dyDescent="0.25">
      <c r="A23" s="3">
        <f t="shared" si="0"/>
        <v>18</v>
      </c>
      <c r="B23" s="2">
        <f>VLOOKUP(保險需求表[[#This Row],[年齡]],各階段費用表[],4)</f>
        <v>330000</v>
      </c>
      <c r="C23" s="2">
        <f>保險需求表[[#This Row],[年度費用]]*(1+通貨膨脹率)^保險需求表[[#This Row],[年齡]]</f>
        <v>471321.26170017</v>
      </c>
      <c r="D23" s="2">
        <f>NPV(投資報酬率,C23:$C$30)</f>
        <v>2820673.7516901288</v>
      </c>
    </row>
    <row r="24" spans="1:4" x14ac:dyDescent="0.25">
      <c r="A24" s="3">
        <f t="shared" si="0"/>
        <v>19</v>
      </c>
      <c r="B24" s="2">
        <f>VLOOKUP(保險需求表[[#This Row],[年齡]],各階段費用表[],4)</f>
        <v>330000</v>
      </c>
      <c r="C24" s="2">
        <f>保險需求表[[#This Row],[年度費用]]*(1+通貨膨脹率)^保險需求表[[#This Row],[年齡]]</f>
        <v>480747.6869341734</v>
      </c>
      <c r="D24" s="2">
        <f>NPV(投資報酬率,C24:$C$30)</f>
        <v>2391662.5962653104</v>
      </c>
    </row>
    <row r="25" spans="1:4" x14ac:dyDescent="0.25">
      <c r="A25" s="3">
        <f t="shared" si="0"/>
        <v>20</v>
      </c>
      <c r="B25" s="2">
        <f>VLOOKUP(保險需求表[[#This Row],[年齡]],各階段費用表[],4)</f>
        <v>330000</v>
      </c>
      <c r="C25" s="2">
        <f>保險需求表[[#This Row],[年度費用]]*(1+通貨膨脹率)^保險需求表[[#This Row],[年齡]]</f>
        <v>490362.64067285688</v>
      </c>
      <c r="D25" s="2">
        <f>NPV(投資報酬率,C25:$C$30)</f>
        <v>1946789.8482751162</v>
      </c>
    </row>
    <row r="26" spans="1:4" x14ac:dyDescent="0.25">
      <c r="A26" s="3">
        <f t="shared" si="0"/>
        <v>21</v>
      </c>
      <c r="B26" s="2">
        <f>VLOOKUP(保險需求表[[#This Row],[年齡]],各階段費用表[],4)</f>
        <v>330000</v>
      </c>
      <c r="C26" s="2">
        <f>保險需求表[[#This Row],[年度費用]]*(1+通貨膨脹率)^保險需求表[[#This Row],[年齡]]</f>
        <v>500169.89348631399</v>
      </c>
      <c r="D26" s="2">
        <f>NPV(投資報酬率,C26:$C$30)</f>
        <v>1485629.0553263859</v>
      </c>
    </row>
    <row r="27" spans="1:4" x14ac:dyDescent="0.25">
      <c r="A27" s="3">
        <f t="shared" si="0"/>
        <v>22</v>
      </c>
      <c r="B27" s="2">
        <f>VLOOKUP(保險需求表[[#This Row],[年齡]],各階段費用表[],4)</f>
        <v>330000</v>
      </c>
      <c r="C27" s="2">
        <f>保險需求表[[#This Row],[年度費用]]*(1+通貨膨脹率)^保險需求表[[#This Row],[年齡]]</f>
        <v>510173.29135604028</v>
      </c>
      <c r="D27" s="2">
        <f>NPV(投資報酬率,C27:$C$30)</f>
        <v>1007743.5976699672</v>
      </c>
    </row>
    <row r="28" spans="1:4" x14ac:dyDescent="0.25">
      <c r="A28" s="3">
        <f t="shared" si="0"/>
        <v>23</v>
      </c>
      <c r="B28" s="2">
        <f>VLOOKUP(保險需求表[[#This Row],[年齡]],各階段費用表[],4)</f>
        <v>330000</v>
      </c>
      <c r="C28" s="2">
        <f>保險需求表[[#This Row],[年度費用]]*(1+通貨膨脹率)^保險需求表[[#This Row],[年齡]]</f>
        <v>520376.75718316104</v>
      </c>
      <c r="D28" s="2">
        <f>NPV(投資報酬率,C28:$C$30)</f>
        <v>512686.46027897642</v>
      </c>
    </row>
    <row r="29" spans="1:4" x14ac:dyDescent="0.25">
      <c r="A29" s="3">
        <f t="shared" si="0"/>
        <v>24</v>
      </c>
      <c r="B29" s="2">
        <f>VLOOKUP(保險需求表[[#This Row],[年齡]],各階段費用表[],4)</f>
        <v>0</v>
      </c>
      <c r="C29" s="2">
        <f>保險需求表[[#This Row],[年度費用]]*(1+通貨膨脹率)^保險需求表[[#This Row],[年齡]]</f>
        <v>0</v>
      </c>
      <c r="D29" s="2">
        <f>NPV(投資報酬率,C29:$C$30)</f>
        <v>0</v>
      </c>
    </row>
    <row r="30" spans="1:4" x14ac:dyDescent="0.25">
      <c r="A30" s="3">
        <f t="shared" si="0"/>
        <v>25</v>
      </c>
      <c r="B30" s="2">
        <f>VLOOKUP(保險需求表[[#This Row],[年齡]],各階段費用表[],4)</f>
        <v>0</v>
      </c>
      <c r="C30" s="2">
        <f>保險需求表[[#This Row],[年度費用]]*(1+通貨膨脹率)^保險需求表[[#This Row],[年齡]]</f>
        <v>0</v>
      </c>
      <c r="D30" s="2">
        <f>NPV(投資報酬率,C30:$C$30)</f>
        <v>0</v>
      </c>
    </row>
  </sheetData>
  <phoneticPr fontId="2" type="noConversion"/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實作練習 (318頁)</vt:lpstr>
      <vt:lpstr>投資報酬率</vt:lpstr>
      <vt:lpstr>通貨膨脹率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2015-11-20T00:05:55Z</dcterms:created>
  <dcterms:modified xsi:type="dcterms:W3CDTF">2016-05-20T13:10:51Z</dcterms:modified>
</cp:coreProperties>
</file>