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asterhsiao\Books\978-986-7283-71-9\chapter6\"/>
    </mc:Choice>
  </mc:AlternateContent>
  <bookViews>
    <workbookView xWindow="0" yWindow="0" windowWidth="28800" windowHeight="12390"/>
  </bookViews>
  <sheets>
    <sheet name="實作練習 (337頁)" sheetId="1" r:id="rId1"/>
    <sheet name="台銀一年期定期壽險費率表" sheetId="2" r:id="rId2"/>
  </sheets>
  <definedNames>
    <definedName name="投資報酬率">'實作練習 (337頁)'!$B$1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B7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6" i="1"/>
  <c r="G5" i="1" l="1"/>
  <c r="H5" i="1" s="1"/>
  <c r="D5" i="1" s="1"/>
  <c r="E6" i="1" s="1"/>
  <c r="G6" i="1" l="1"/>
  <c r="H6" i="1" s="1"/>
  <c r="D6" i="1" s="1"/>
  <c r="E7" i="1" s="1"/>
  <c r="G7" i="1" l="1"/>
  <c r="H7" i="1" s="1"/>
  <c r="D7" i="1" s="1"/>
  <c r="E8" i="1" s="1"/>
  <c r="G8" i="1" l="1"/>
  <c r="H8" i="1" s="1"/>
  <c r="D8" i="1" s="1"/>
  <c r="E9" i="1" s="1"/>
  <c r="G9" i="1" l="1"/>
  <c r="H9" i="1" s="1"/>
  <c r="D9" i="1" s="1"/>
  <c r="E10" i="1" s="1"/>
  <c r="G10" i="1" l="1"/>
  <c r="H10" i="1" s="1"/>
  <c r="D10" i="1" s="1"/>
  <c r="E11" i="1" s="1"/>
  <c r="G11" i="1" l="1"/>
  <c r="H11" i="1" s="1"/>
  <c r="D11" i="1" s="1"/>
  <c r="E12" i="1" s="1"/>
  <c r="G12" i="1" l="1"/>
  <c r="H12" i="1" s="1"/>
  <c r="D12" i="1" s="1"/>
  <c r="E13" i="1" s="1"/>
  <c r="G13" i="1" l="1"/>
  <c r="H13" i="1" s="1"/>
  <c r="D13" i="1" s="1"/>
  <c r="E14" i="1" s="1"/>
  <c r="G14" i="1" l="1"/>
  <c r="H14" i="1" s="1"/>
  <c r="D14" i="1" s="1"/>
  <c r="E15" i="1" s="1"/>
  <c r="G15" i="1" l="1"/>
  <c r="H15" i="1" s="1"/>
  <c r="D15" i="1" s="1"/>
  <c r="E16" i="1" s="1"/>
  <c r="G16" i="1" l="1"/>
  <c r="H16" i="1" s="1"/>
  <c r="D16" i="1" s="1"/>
  <c r="E17" i="1" s="1"/>
  <c r="G17" i="1" l="1"/>
  <c r="H17" i="1" s="1"/>
  <c r="D17" i="1" s="1"/>
  <c r="E18" i="1" s="1"/>
  <c r="G18" i="1" l="1"/>
  <c r="H18" i="1" s="1"/>
  <c r="D18" i="1" s="1"/>
  <c r="E19" i="1" s="1"/>
  <c r="G19" i="1" l="1"/>
  <c r="H19" i="1" s="1"/>
  <c r="D19" i="1" s="1"/>
  <c r="E20" i="1" s="1"/>
  <c r="G20" i="1" l="1"/>
  <c r="H20" i="1" s="1"/>
  <c r="D20" i="1" s="1"/>
  <c r="E21" i="1" s="1"/>
  <c r="G21" i="1" l="1"/>
  <c r="H21" i="1" s="1"/>
  <c r="D21" i="1" s="1"/>
  <c r="E22" i="1" s="1"/>
  <c r="G22" i="1" l="1"/>
  <c r="H22" i="1" s="1"/>
  <c r="D22" i="1" s="1"/>
  <c r="E23" i="1" s="1"/>
  <c r="G23" i="1" l="1"/>
  <c r="H23" i="1" s="1"/>
  <c r="D23" i="1" s="1"/>
  <c r="E24" i="1" s="1"/>
  <c r="G24" i="1" l="1"/>
  <c r="H24" i="1" s="1"/>
  <c r="D24" i="1" s="1"/>
  <c r="E25" i="1" s="1"/>
  <c r="G25" i="1" l="1"/>
  <c r="H25" i="1" s="1"/>
  <c r="D25" i="1" s="1"/>
  <c r="E26" i="1" s="1"/>
  <c r="G26" i="1" l="1"/>
  <c r="H26" i="1" s="1"/>
  <c r="D26" i="1" s="1"/>
  <c r="E27" i="1" s="1"/>
  <c r="G27" i="1" l="1"/>
  <c r="H27" i="1" s="1"/>
  <c r="D27" i="1" s="1"/>
  <c r="E28" i="1" s="1"/>
  <c r="G28" i="1" l="1"/>
  <c r="H28" i="1" s="1"/>
  <c r="D28" i="1" s="1"/>
  <c r="E29" i="1" s="1"/>
  <c r="G29" i="1" l="1"/>
  <c r="H29" i="1" s="1"/>
  <c r="D29" i="1" s="1"/>
  <c r="E30" i="1" s="1"/>
  <c r="G30" i="1" l="1"/>
  <c r="H30" i="1" s="1"/>
  <c r="D30" i="1" s="1"/>
  <c r="E31" i="1" s="1"/>
  <c r="G31" i="1" l="1"/>
  <c r="H31" i="1" s="1"/>
  <c r="D31" i="1" s="1"/>
  <c r="E32" i="1" s="1"/>
  <c r="G32" i="1" l="1"/>
  <c r="H32" i="1" s="1"/>
  <c r="D32" i="1" s="1"/>
  <c r="E33" i="1" s="1"/>
  <c r="G33" i="1" l="1"/>
  <c r="H33" i="1" s="1"/>
  <c r="D33" i="1" s="1"/>
  <c r="E34" i="1" s="1"/>
  <c r="G34" i="1" l="1"/>
  <c r="H34" i="1" s="1"/>
  <c r="D34" i="1" s="1"/>
  <c r="E35" i="1" s="1"/>
  <c r="G35" i="1" l="1"/>
  <c r="H35" i="1" s="1"/>
  <c r="D35" i="1" s="1"/>
  <c r="E36" i="1" s="1"/>
  <c r="G36" i="1" l="1"/>
  <c r="H36" i="1" s="1"/>
  <c r="D36" i="1" s="1"/>
  <c r="E37" i="1" s="1"/>
  <c r="G37" i="1" l="1"/>
  <c r="H37" i="1" s="1"/>
  <c r="D37" i="1" s="1"/>
  <c r="E38" i="1" s="1"/>
  <c r="G38" i="1" l="1"/>
  <c r="H38" i="1" s="1"/>
  <c r="D38" i="1" s="1"/>
  <c r="E39" i="1" s="1"/>
  <c r="G39" i="1" l="1"/>
  <c r="H39" i="1" s="1"/>
  <c r="D39" i="1" s="1"/>
  <c r="E40" i="1" s="1"/>
  <c r="G40" i="1" l="1"/>
  <c r="H40" i="1" s="1"/>
  <c r="D40" i="1" s="1"/>
  <c r="E41" i="1" s="1"/>
  <c r="G41" i="1" l="1"/>
  <c r="H41" i="1" s="1"/>
  <c r="D41" i="1" s="1"/>
  <c r="E42" i="1" s="1"/>
  <c r="G42" i="1" l="1"/>
  <c r="H42" i="1" s="1"/>
  <c r="D42" i="1" s="1"/>
  <c r="E43" i="1" s="1"/>
  <c r="G43" i="1" l="1"/>
  <c r="H43" i="1" s="1"/>
  <c r="D43" i="1" s="1"/>
  <c r="E44" i="1" s="1"/>
  <c r="G44" i="1" l="1"/>
  <c r="H44" i="1" s="1"/>
  <c r="D44" i="1" s="1"/>
  <c r="E45" i="1" s="1"/>
  <c r="G45" i="1" l="1"/>
  <c r="H45" i="1" s="1"/>
  <c r="D45" i="1" s="1"/>
  <c r="E46" i="1" s="1"/>
  <c r="G46" i="1" l="1"/>
  <c r="H46" i="1" s="1"/>
  <c r="D46" i="1" s="1"/>
  <c r="E47" i="1" s="1"/>
  <c r="G47" i="1" l="1"/>
  <c r="H47" i="1" s="1"/>
  <c r="D47" i="1" s="1"/>
  <c r="E48" i="1" s="1"/>
  <c r="G48" i="1" l="1"/>
  <c r="H48" i="1" s="1"/>
  <c r="D48" i="1" s="1"/>
  <c r="E49" i="1" s="1"/>
  <c r="G49" i="1" l="1"/>
  <c r="H49" i="1" s="1"/>
  <c r="D49" i="1" s="1"/>
  <c r="E50" i="1" s="1"/>
  <c r="G50" i="1" l="1"/>
  <c r="H50" i="1" s="1"/>
  <c r="D50" i="1" s="1"/>
  <c r="E51" i="1" s="1"/>
  <c r="G51" i="1" l="1"/>
  <c r="H51" i="1" s="1"/>
  <c r="D51" i="1" s="1"/>
  <c r="E52" i="1" s="1"/>
  <c r="G52" i="1" l="1"/>
  <c r="H52" i="1" s="1"/>
  <c r="D52" i="1" s="1"/>
  <c r="E53" i="1" s="1"/>
  <c r="G53" i="1" l="1"/>
  <c r="H53" i="1" s="1"/>
  <c r="D53" i="1" s="1"/>
  <c r="E54" i="1" s="1"/>
  <c r="G54" i="1" l="1"/>
  <c r="H54" i="1" s="1"/>
  <c r="D54" i="1" s="1"/>
  <c r="E55" i="1" s="1"/>
  <c r="G55" i="1" s="1"/>
  <c r="H55" i="1" s="1"/>
  <c r="D55" i="1" l="1"/>
  <c r="E56" i="1" s="1"/>
  <c r="G56" i="1" s="1"/>
  <c r="H56" i="1" s="1"/>
  <c r="D56" i="1" l="1"/>
  <c r="E57" i="1" s="1"/>
  <c r="G57" i="1" l="1"/>
  <c r="H57" i="1" l="1"/>
  <c r="D57" i="1" s="1"/>
  <c r="E58" i="1" s="1"/>
  <c r="G58" i="1" s="1"/>
  <c r="H58" i="1" l="1"/>
  <c r="D58" i="1" s="1"/>
  <c r="E59" i="1" l="1"/>
  <c r="G59" i="1" s="1"/>
  <c r="H59" i="1" s="1"/>
  <c r="D59" i="1" s="1"/>
  <c r="E60" i="1" l="1"/>
  <c r="G60" i="1" s="1"/>
  <c r="H60" i="1" s="1"/>
  <c r="D60" i="1" s="1"/>
  <c r="E61" i="1" l="1"/>
  <c r="G61" i="1" s="1"/>
  <c r="H61" i="1" s="1"/>
  <c r="D61" i="1" s="1"/>
  <c r="E62" i="1" s="1"/>
  <c r="G62" i="1" s="1"/>
  <c r="H62" i="1" s="1"/>
  <c r="D62" i="1" l="1"/>
  <c r="E63" i="1" s="1"/>
  <c r="G63" i="1" s="1"/>
  <c r="H63" i="1" s="1"/>
  <c r="D63" i="1" l="1"/>
  <c r="E64" i="1" s="1"/>
  <c r="G64" i="1" s="1"/>
  <c r="H64" i="1" s="1"/>
  <c r="D64" i="1" l="1"/>
  <c r="E65" i="1" s="1"/>
  <c r="G65" i="1" s="1"/>
  <c r="H65" i="1" s="1"/>
  <c r="D65" i="1" l="1"/>
  <c r="E66" i="1" s="1"/>
  <c r="G66" i="1" s="1"/>
  <c r="H66" i="1" s="1"/>
  <c r="D66" i="1" l="1"/>
  <c r="E67" i="1" l="1"/>
  <c r="G67" i="1" s="1"/>
  <c r="H67" i="1" s="1"/>
  <c r="D67" i="1" s="1"/>
  <c r="E68" i="1" s="1"/>
  <c r="G68" i="1" s="1"/>
  <c r="H68" i="1" s="1"/>
  <c r="D68" i="1" l="1"/>
  <c r="E69" i="1" l="1"/>
  <c r="G69" i="1" s="1"/>
  <c r="H69" i="1" s="1"/>
  <c r="D69" i="1" s="1"/>
  <c r="E70" i="1" l="1"/>
  <c r="G70" i="1" s="1"/>
  <c r="H70" i="1" s="1"/>
  <c r="D70" i="1" s="1"/>
  <c r="E71" i="1" l="1"/>
  <c r="G71" i="1" s="1"/>
  <c r="H71" i="1" s="1"/>
  <c r="D71" i="1" s="1"/>
  <c r="E72" i="1" l="1"/>
  <c r="G72" i="1" s="1"/>
  <c r="H72" i="1" s="1"/>
  <c r="D72" i="1" s="1"/>
  <c r="E73" i="1" l="1"/>
  <c r="G73" i="1" s="1"/>
  <c r="H73" i="1" s="1"/>
  <c r="D73" i="1" s="1"/>
  <c r="E74" i="1" l="1"/>
  <c r="G74" i="1" s="1"/>
  <c r="H74" i="1" s="1"/>
  <c r="D74" i="1" s="1"/>
  <c r="L5" i="1" s="1"/>
</calcChain>
</file>

<file path=xl/sharedStrings.xml><?xml version="1.0" encoding="utf-8"?>
<sst xmlns="http://schemas.openxmlformats.org/spreadsheetml/2006/main" count="18" uniqueCount="17">
  <si>
    <t>投資報酬率</t>
    <phoneticPr fontId="1" type="noConversion"/>
  </si>
  <si>
    <t>保單年度</t>
    <phoneticPr fontId="1" type="noConversion"/>
  </si>
  <si>
    <t>保險年齡</t>
    <phoneticPr fontId="1" type="noConversion"/>
  </si>
  <si>
    <t>投入金額</t>
    <phoneticPr fontId="1" type="noConversion"/>
  </si>
  <si>
    <t>保障缺額</t>
    <phoneticPr fontId="1" type="noConversion"/>
  </si>
  <si>
    <t>風險保費</t>
    <phoneticPr fontId="1" type="noConversion"/>
  </si>
  <si>
    <t>存入淨額</t>
    <phoneticPr fontId="1" type="noConversion"/>
  </si>
  <si>
    <t>年齡</t>
    <phoneticPr fontId="1" type="noConversion"/>
  </si>
  <si>
    <t>男性總保費</t>
    <phoneticPr fontId="1" type="noConversion"/>
  </si>
  <si>
    <t>主表</t>
    <phoneticPr fontId="1" type="noConversion"/>
  </si>
  <si>
    <t>女性總保費</t>
    <phoneticPr fontId="1" type="noConversion"/>
  </si>
  <si>
    <t>保險費率表(每一萬元保費)</t>
    <phoneticPr fontId="1" type="noConversion"/>
  </si>
  <si>
    <t>http://www.twfhclife.com.tw/PDF/73.pdf</t>
    <phoneticPr fontId="1" type="noConversion"/>
  </si>
  <si>
    <t>台銀人壽一年期定期壽險</t>
    <phoneticPr fontId="1" type="noConversion"/>
  </si>
  <si>
    <t>保單價值準備金</t>
    <phoneticPr fontId="1" type="noConversion"/>
  </si>
  <si>
    <t>風險費率
(萬元)</t>
    <phoneticPr fontId="1" type="noConversion"/>
  </si>
  <si>
    <t>100歲
保單價值準備金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</si>
</sst>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;[Red]\-#,##0\ "/>
    <numFmt numFmtId="177" formatCode="#,##0.0_ ;[Red]\-#,##0.0\ "/>
    <numFmt numFmtId="178" formatCode="0.0%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b/>
      <sz val="12"/>
      <color theme="0"/>
      <name val="微軟正黑體"/>
      <family val="2"/>
      <charset val="136"/>
    </font>
    <font>
      <u/>
      <sz val="12"/>
      <color theme="10"/>
      <name val="新細明體"/>
      <family val="2"/>
      <charset val="136"/>
      <scheme val="minor"/>
    </font>
    <font>
      <u/>
      <sz val="12"/>
      <color theme="10"/>
      <name val="微軟正黑體"/>
      <family val="2"/>
      <charset val="136"/>
    </font>
    <font>
      <b/>
      <sz val="12"/>
      <color theme="1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10" fontId="2" fillId="2" borderId="0" xfId="0" applyNumberFormat="1" applyFont="1" applyFill="1">
      <alignment vertical="center"/>
    </xf>
    <xf numFmtId="176" fontId="2" fillId="0" borderId="0" xfId="0" applyNumberFormat="1" applyFont="1">
      <alignment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>
      <alignment vertical="center"/>
    </xf>
    <xf numFmtId="0" fontId="5" fillId="0" borderId="0" xfId="1" applyFont="1">
      <alignment vertical="center"/>
    </xf>
    <xf numFmtId="0" fontId="2" fillId="0" borderId="0" xfId="0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0" fontId="2" fillId="4" borderId="0" xfId="0" applyFont="1" applyFill="1">
      <alignment vertical="center"/>
    </xf>
    <xf numFmtId="176" fontId="2" fillId="4" borderId="0" xfId="0" applyNumberFormat="1" applyFont="1" applyFill="1">
      <alignment vertical="center"/>
    </xf>
    <xf numFmtId="178" fontId="2" fillId="4" borderId="0" xfId="0" applyNumberFormat="1" applyFont="1" applyFill="1" applyAlignment="1">
      <alignment horizontal="center" vertical="center"/>
    </xf>
    <xf numFmtId="0" fontId="6" fillId="0" borderId="0" xfId="0" applyFont="1">
      <alignment vertical="center"/>
    </xf>
    <xf numFmtId="0" fontId="3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</cellXfs>
  <cellStyles count="2">
    <cellStyle name="一般" xfId="0" builtinId="0"/>
    <cellStyle name="超連結" xfId="1" builtinId="8"/>
  </cellStyles>
  <dxfs count="15">
    <dxf>
      <font>
        <strike val="0"/>
        <outline val="0"/>
        <shadow val="0"/>
        <vertAlign val="baseline"/>
        <sz val="12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7" formatCode="#,##0.0_ ;[Red]\-#,##0.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://www.masterhsiao.com.t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597776</xdr:colOff>
      <xdr:row>0</xdr:row>
      <xdr:rowOff>13139</xdr:rowOff>
    </xdr:from>
    <xdr:ext cx="1659689" cy="553230"/>
    <xdr:pic>
      <xdr:nvPicPr>
        <xdr:cNvPr id="2" name="圖片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0069" y="13139"/>
          <a:ext cx="1659689" cy="553230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id="2" name="主表" displayName="主表" ref="A4:H74" totalsRowShown="0" headerRowDxfId="14" dataDxfId="13">
  <tableColumns count="8">
    <tableColumn id="1" name="保單年度" dataDxfId="12"/>
    <tableColumn id="2" name="保險年齡" dataDxfId="11">
      <calculatedColumnFormula>B4+1</calculatedColumnFormula>
    </tableColumn>
    <tableColumn id="3" name="投入金額" dataDxfId="10"/>
    <tableColumn id="4" name="保單價值準備金" dataDxfId="9"/>
    <tableColumn id="5" name="保障缺額" dataDxfId="8"/>
    <tableColumn id="6" name="風險費率_x000a_(萬元)" dataDxfId="7">
      <calculatedColumnFormula>IFERROR(VLOOKUP(主表[[#This Row],[保險年齡]],保險費率表[],3,FALSE),0)</calculatedColumnFormula>
    </tableColumn>
    <tableColumn id="7" name="風險保費" dataDxfId="6">
      <calculatedColumnFormula>主表[[#This Row],[風險費率
(萬元)]]*(主表[[#This Row],[保障缺額]]/10000)</calculatedColumnFormula>
    </tableColumn>
    <tableColumn id="8" name="存入淨額" dataDxfId="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1" name="保險費率表" displayName="保險費率表" ref="A2:C68" totalsRowShown="0" headerRowDxfId="4" dataDxfId="3">
  <autoFilter ref="A2:C68"/>
  <tableColumns count="3">
    <tableColumn id="1" name="年齡" dataDxfId="2"/>
    <tableColumn id="2" name="男性總保費" dataDxfId="1"/>
    <tableColumn id="3" name="女性總保費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://www.twfhclife.com.tw/PDF/7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4"/>
  <sheetViews>
    <sheetView tabSelected="1" zoomScale="145" zoomScaleNormal="145" workbookViewId="0">
      <pane ySplit="8685" topLeftCell="A71"/>
      <selection activeCell="J13" sqref="J13"/>
      <selection pane="bottomLeft" activeCell="K77" sqref="K77"/>
    </sheetView>
  </sheetViews>
  <sheetFormatPr defaultRowHeight="15.75" x14ac:dyDescent="0.25"/>
  <cols>
    <col min="1" max="1" width="11.875" style="1" bestFit="1" customWidth="1"/>
    <col min="2" max="3" width="10.125" style="1" customWidth="1"/>
    <col min="4" max="4" width="16.375" style="1" bestFit="1" customWidth="1"/>
    <col min="5" max="5" width="11.25" style="1" bestFit="1" customWidth="1"/>
    <col min="6" max="7" width="9.75" style="1" bestFit="1" customWidth="1"/>
    <col min="8" max="8" width="10.125" style="1" customWidth="1"/>
    <col min="9" max="10" width="9" style="1"/>
    <col min="11" max="11" width="11.875" style="1" bestFit="1" customWidth="1"/>
    <col min="12" max="12" width="22.75" style="1" bestFit="1" customWidth="1"/>
    <col min="13" max="16384" width="9" style="1"/>
  </cols>
  <sheetData>
    <row r="1" spans="1:12" x14ac:dyDescent="0.25">
      <c r="A1" s="1" t="s">
        <v>0</v>
      </c>
      <c r="B1" s="2">
        <v>1.4E-2</v>
      </c>
    </row>
    <row r="3" spans="1:12" ht="16.5" x14ac:dyDescent="0.25">
      <c r="A3" s="12" t="s">
        <v>9</v>
      </c>
    </row>
    <row r="4" spans="1:12" ht="33" x14ac:dyDescent="0.25">
      <c r="A4" s="7" t="s">
        <v>1</v>
      </c>
      <c r="B4" s="7" t="s">
        <v>2</v>
      </c>
      <c r="C4" s="7" t="s">
        <v>3</v>
      </c>
      <c r="D4" s="7" t="s">
        <v>14</v>
      </c>
      <c r="E4" s="7" t="s">
        <v>4</v>
      </c>
      <c r="F4" s="14" t="s">
        <v>15</v>
      </c>
      <c r="G4" s="7" t="s">
        <v>5</v>
      </c>
      <c r="H4" s="7" t="s">
        <v>6</v>
      </c>
      <c r="K4" s="13" t="s">
        <v>0</v>
      </c>
      <c r="L4" s="15" t="s">
        <v>16</v>
      </c>
    </row>
    <row r="5" spans="1:12" x14ac:dyDescent="0.25">
      <c r="A5" s="4">
        <v>1</v>
      </c>
      <c r="B5" s="4">
        <v>31</v>
      </c>
      <c r="C5" s="3">
        <v>29997</v>
      </c>
      <c r="D5" s="3">
        <f>主表[[#This Row],[存入淨額]]</f>
        <v>29207</v>
      </c>
      <c r="E5" s="3">
        <v>1000000</v>
      </c>
      <c r="F5" s="5">
        <f>IFERROR(VLOOKUP(主表[[#This Row],[保險年齡]],保險費率表[],3,FALSE),0)</f>
        <v>7.9</v>
      </c>
      <c r="G5" s="3">
        <f>主表[[#This Row],[風險費率
(萬元)]]*(主表[[#This Row],[保障缺額]]/10000)</f>
        <v>790</v>
      </c>
      <c r="H5" s="3">
        <f>主表[[#This Row],[投入金額]]-主表[[#This Row],[風險保費]]</f>
        <v>29207</v>
      </c>
      <c r="K5" s="9"/>
      <c r="L5" s="10">
        <f>D74</f>
        <v>1157800.5352696807</v>
      </c>
    </row>
    <row r="6" spans="1:12" x14ac:dyDescent="0.25">
      <c r="A6" s="4">
        <v>2</v>
      </c>
      <c r="B6" s="4">
        <f>B5+1</f>
        <v>32</v>
      </c>
      <c r="C6" s="3">
        <v>29997</v>
      </c>
      <c r="D6" s="3">
        <f>D5*(1+投資報酬率)+主表[[#This Row],[存入淨額]]</f>
        <v>58788.071513300005</v>
      </c>
      <c r="E6" s="3">
        <f t="shared" ref="E6:E37" si="0">MAX(0,1000000-D5*(1+投資報酬率))</f>
        <v>970384.10199999996</v>
      </c>
      <c r="F6" s="5">
        <f>IFERROR(VLOOKUP(主表[[#This Row],[保險年齡]],保險費率表[],3,FALSE),0)</f>
        <v>8.5</v>
      </c>
      <c r="G6" s="3">
        <f>主表[[#This Row],[風險費率
(萬元)]]*(主表[[#This Row],[保障缺額]]/10000)</f>
        <v>824.82648670000003</v>
      </c>
      <c r="H6" s="3">
        <f>主表[[#This Row],[投入金額]]-主表[[#This Row],[風險保費]]</f>
        <v>29172.1735133</v>
      </c>
      <c r="K6" s="8">
        <v>1.4999999999999999E-2</v>
      </c>
      <c r="L6" s="3">
        <f t="dataTable" ref="L6:L18" dt2D="0" dtr="0" r1="B1"/>
        <v>1270840.9505290941</v>
      </c>
    </row>
    <row r="7" spans="1:12" x14ac:dyDescent="0.25">
      <c r="A7" s="4">
        <v>3</v>
      </c>
      <c r="B7" s="4">
        <f t="shared" ref="B7:B70" si="1">B6+1</f>
        <v>33</v>
      </c>
      <c r="C7" s="3">
        <v>29997</v>
      </c>
      <c r="D7" s="3">
        <f>D6*(1+投資報酬率)+主表[[#This Row],[存入淨額]]</f>
        <v>88742.946730639538</v>
      </c>
      <c r="E7" s="3">
        <f t="shared" si="0"/>
        <v>940388.89548551384</v>
      </c>
      <c r="F7" s="5">
        <f>IFERROR(VLOOKUP(主表[[#This Row],[保險年齡]],保險費率表[],3,FALSE),0)</f>
        <v>9.2000000000000011</v>
      </c>
      <c r="G7" s="3">
        <f>主表[[#This Row],[風險費率
(萬元)]]*(主表[[#This Row],[保障缺額]]/10000)</f>
        <v>865.15778384667283</v>
      </c>
      <c r="H7" s="3">
        <f>主表[[#This Row],[投入金額]]-主表[[#This Row],[風險保費]]</f>
        <v>29131.842216153327</v>
      </c>
      <c r="K7" s="11">
        <f>K6+0.5%</f>
        <v>0.02</v>
      </c>
      <c r="L7" s="10">
        <v>1844353.3395966399</v>
      </c>
    </row>
    <row r="8" spans="1:12" x14ac:dyDescent="0.25">
      <c r="A8" s="4">
        <v>4</v>
      </c>
      <c r="B8" s="4">
        <f t="shared" si="1"/>
        <v>34</v>
      </c>
      <c r="C8" s="3">
        <v>29997</v>
      </c>
      <c r="D8" s="3">
        <f>D7*(1+投資報酬率)+主表[[#This Row],[存入淨額]]</f>
        <v>119090.53362589367</v>
      </c>
      <c r="E8" s="3">
        <f t="shared" si="0"/>
        <v>910014.65201513155</v>
      </c>
      <c r="F8" s="5">
        <f>IFERROR(VLOOKUP(主表[[#This Row],[保險年齡]],保險費率表[],3,FALSE),0)</f>
        <v>9.8000000000000007</v>
      </c>
      <c r="G8" s="3">
        <f>主表[[#This Row],[風險費率
(萬元)]]*(主表[[#This Row],[保障缺額]]/10000)</f>
        <v>891.81435897482902</v>
      </c>
      <c r="H8" s="3">
        <f>主表[[#This Row],[投入金額]]-主表[[#This Row],[風險保費]]</f>
        <v>29105.185641025171</v>
      </c>
      <c r="K8" s="8">
        <f t="shared" ref="K8:K18" si="2">K7+0.5%</f>
        <v>2.5000000000000001E-2</v>
      </c>
      <c r="L8" s="3">
        <v>2516176.7819034783</v>
      </c>
    </row>
    <row r="9" spans="1:12" x14ac:dyDescent="0.25">
      <c r="A9" s="4">
        <v>5</v>
      </c>
      <c r="B9" s="4">
        <f t="shared" si="1"/>
        <v>35</v>
      </c>
      <c r="C9" s="3">
        <v>29997</v>
      </c>
      <c r="D9" s="3">
        <f>D8*(1+投資報酬率)+主表[[#This Row],[存入淨額]]</f>
        <v>149822.80436581865</v>
      </c>
      <c r="E9" s="3">
        <f t="shared" si="0"/>
        <v>879242.19890334387</v>
      </c>
      <c r="F9" s="5">
        <f>IFERROR(VLOOKUP(主表[[#This Row],[保險年齡]],保險費率表[],3,FALSE),0)</f>
        <v>10.600000000000001</v>
      </c>
      <c r="G9" s="3">
        <f>主表[[#This Row],[風險費率
(萬元)]]*(主表[[#This Row],[保障缺額]]/10000)</f>
        <v>931.99673083754465</v>
      </c>
      <c r="H9" s="3">
        <f>主表[[#This Row],[投入金額]]-主表[[#This Row],[風險保費]]</f>
        <v>29065.003269162455</v>
      </c>
      <c r="K9" s="11">
        <f t="shared" si="2"/>
        <v>3.0000000000000002E-2</v>
      </c>
      <c r="L9" s="10">
        <v>3399024.1553289071</v>
      </c>
    </row>
    <row r="10" spans="1:12" x14ac:dyDescent="0.25">
      <c r="A10" s="4">
        <v>6</v>
      </c>
      <c r="B10" s="4">
        <f t="shared" si="1"/>
        <v>36</v>
      </c>
      <c r="C10" s="3">
        <v>29997</v>
      </c>
      <c r="D10" s="3">
        <f>D9*(1+投資報酬率)+主表[[#This Row],[存入淨額]]</f>
        <v>180942.03199911109</v>
      </c>
      <c r="E10" s="3">
        <f t="shared" si="0"/>
        <v>848079.67637305986</v>
      </c>
      <c r="F10" s="5">
        <f>IFERROR(VLOOKUP(主表[[#This Row],[保險年齡]],保險費率表[],3,FALSE),0)</f>
        <v>11.5</v>
      </c>
      <c r="G10" s="3">
        <f>主表[[#This Row],[風險費率
(萬元)]]*(主表[[#This Row],[保障缺額]]/10000)</f>
        <v>975.29162782901892</v>
      </c>
      <c r="H10" s="3">
        <f>主表[[#This Row],[投入金額]]-主表[[#This Row],[風險保費]]</f>
        <v>29021.708372170982</v>
      </c>
      <c r="K10" s="8">
        <f t="shared" si="2"/>
        <v>3.5000000000000003E-2</v>
      </c>
      <c r="L10" s="3">
        <v>4574658.8391587306</v>
      </c>
    </row>
    <row r="11" spans="1:12" x14ac:dyDescent="0.25">
      <c r="A11" s="4">
        <v>7</v>
      </c>
      <c r="B11" s="4">
        <f t="shared" si="1"/>
        <v>37</v>
      </c>
      <c r="C11" s="3">
        <v>29997</v>
      </c>
      <c r="D11" s="3">
        <f>D10*(1+投資報酬率)+主表[[#This Row],[存入淨額]]</f>
        <v>212467.89496824855</v>
      </c>
      <c r="E11" s="3">
        <f t="shared" si="0"/>
        <v>816524.7795529014</v>
      </c>
      <c r="F11" s="5">
        <f>IFERROR(VLOOKUP(主表[[#This Row],[保險年齡]],保險費率表[],3,FALSE),0)</f>
        <v>12.3</v>
      </c>
      <c r="G11" s="3">
        <f>主表[[#This Row],[風險費率
(萬元)]]*(主表[[#This Row],[保障缺額]]/10000)</f>
        <v>1004.3254788500687</v>
      </c>
      <c r="H11" s="3">
        <f>主表[[#This Row],[投入金額]]-主表[[#This Row],[風險保費]]</f>
        <v>28992.674521149933</v>
      </c>
      <c r="K11" s="11">
        <f t="shared" si="2"/>
        <v>0.04</v>
      </c>
      <c r="L11" s="10">
        <v>6144359.1258382425</v>
      </c>
    </row>
    <row r="12" spans="1:12" x14ac:dyDescent="0.25">
      <c r="A12" s="4">
        <v>8</v>
      </c>
      <c r="B12" s="4">
        <f t="shared" si="1"/>
        <v>38</v>
      </c>
      <c r="C12" s="3">
        <v>29997</v>
      </c>
      <c r="D12" s="3">
        <f>D11*(1+投資報酬率)+主表[[#This Row],[存入淨額]]</f>
        <v>244395.98395031612</v>
      </c>
      <c r="E12" s="3">
        <f t="shared" si="0"/>
        <v>784557.55450219591</v>
      </c>
      <c r="F12" s="5">
        <f>IFERROR(VLOOKUP(主表[[#This Row],[保險年齡]],保險費率表[],3,FALSE),0)</f>
        <v>13.3</v>
      </c>
      <c r="G12" s="3">
        <f>主表[[#This Row],[風險費率
(萬元)]]*(主表[[#This Row],[保障缺額]]/10000)</f>
        <v>1043.4615474879206</v>
      </c>
      <c r="H12" s="3">
        <f>主表[[#This Row],[投入金額]]-主表[[#This Row],[風險保費]]</f>
        <v>28953.538452512079</v>
      </c>
      <c r="K12" s="8">
        <f t="shared" si="2"/>
        <v>4.4999999999999998E-2</v>
      </c>
      <c r="L12" s="3">
        <v>8241170.3474487225</v>
      </c>
    </row>
    <row r="13" spans="1:12" x14ac:dyDescent="0.25">
      <c r="A13" s="4">
        <v>9</v>
      </c>
      <c r="B13" s="4">
        <f t="shared" si="1"/>
        <v>39</v>
      </c>
      <c r="C13" s="3">
        <v>29997</v>
      </c>
      <c r="D13" s="3">
        <f>D12*(1+投資報酬率)+主表[[#This Row],[存入淨額]]</f>
        <v>276746.4286149909</v>
      </c>
      <c r="E13" s="3">
        <f t="shared" si="0"/>
        <v>752182.47227437946</v>
      </c>
      <c r="F13" s="5">
        <f>IFERROR(VLOOKUP(主表[[#This Row],[保險年齡]],保險費率表[],3,FALSE),0)</f>
        <v>14.200000000000001</v>
      </c>
      <c r="G13" s="3">
        <f>主表[[#This Row],[風險費率
(萬元)]]*(主表[[#This Row],[保障缺額]]/10000)</f>
        <v>1068.099110629619</v>
      </c>
      <c r="H13" s="3">
        <f>主表[[#This Row],[投入金額]]-主表[[#This Row],[風險保費]]</f>
        <v>28928.900889370379</v>
      </c>
      <c r="K13" s="11">
        <f t="shared" si="2"/>
        <v>4.9999999999999996E-2</v>
      </c>
      <c r="L13" s="10">
        <v>11040900.664493624</v>
      </c>
    </row>
    <row r="14" spans="1:12" x14ac:dyDescent="0.25">
      <c r="A14" s="4">
        <v>10</v>
      </c>
      <c r="B14" s="4">
        <f t="shared" si="1"/>
        <v>40</v>
      </c>
      <c r="C14" s="3">
        <v>29997</v>
      </c>
      <c r="D14" s="3">
        <f>D13*(1+投資報酬率)+主表[[#This Row],[存入淨額]]</f>
        <v>309510.03476866876</v>
      </c>
      <c r="E14" s="3">
        <f t="shared" si="0"/>
        <v>719379.12138439924</v>
      </c>
      <c r="F14" s="5">
        <f>IFERROR(VLOOKUP(主表[[#This Row],[保險年齡]],保險費率表[],3,FALSE),0)</f>
        <v>15.4</v>
      </c>
      <c r="G14" s="3">
        <f>主表[[#This Row],[風險費率
(萬元)]]*(主表[[#This Row],[保障缺額]]/10000)</f>
        <v>1107.8438469319749</v>
      </c>
      <c r="H14" s="3">
        <f>主表[[#This Row],[投入金額]]-主表[[#This Row],[風險保費]]</f>
        <v>28889.156153068026</v>
      </c>
      <c r="K14" s="8">
        <f t="shared" si="2"/>
        <v>5.4999999999999993E-2</v>
      </c>
      <c r="L14" s="3">
        <v>14778458.488914166</v>
      </c>
    </row>
    <row r="15" spans="1:12" x14ac:dyDescent="0.25">
      <c r="A15" s="4">
        <v>11</v>
      </c>
      <c r="B15" s="4">
        <f t="shared" si="1"/>
        <v>41</v>
      </c>
      <c r="C15" s="3">
        <v>29997</v>
      </c>
      <c r="D15" s="3">
        <f>D14*(1+投資報酬率)+主表[[#This Row],[存入淨額]]</f>
        <v>342708.01649460156</v>
      </c>
      <c r="E15" s="3">
        <f t="shared" si="0"/>
        <v>686156.82474456984</v>
      </c>
      <c r="F15" s="5">
        <f>IFERROR(VLOOKUP(主表[[#This Row],[保險年齡]],保險費率表[],3,FALSE),0)</f>
        <v>16.5</v>
      </c>
      <c r="G15" s="3">
        <f>主表[[#This Row],[風險費率
(萬元)]]*(主表[[#This Row],[保障缺額]]/10000)</f>
        <v>1132.1587608285404</v>
      </c>
      <c r="H15" s="3">
        <f>主表[[#This Row],[投入金額]]-主表[[#This Row],[風險保費]]</f>
        <v>28864.841239171459</v>
      </c>
      <c r="K15" s="11">
        <f t="shared" si="2"/>
        <v>5.9999999999999991E-2</v>
      </c>
      <c r="L15" s="10">
        <v>19764647.326231267</v>
      </c>
    </row>
    <row r="16" spans="1:12" x14ac:dyDescent="0.25">
      <c r="A16" s="4">
        <v>12</v>
      </c>
      <c r="B16" s="4">
        <f t="shared" si="1"/>
        <v>42</v>
      </c>
      <c r="C16" s="3">
        <v>29997</v>
      </c>
      <c r="D16" s="3">
        <f>D15*(1+投資報酬率)+主表[[#This Row],[存入淨額]]</f>
        <v>376341.48927865742</v>
      </c>
      <c r="E16" s="3">
        <f t="shared" si="0"/>
        <v>652494.07127447403</v>
      </c>
      <c r="F16" s="5">
        <f>IFERROR(VLOOKUP(主表[[#This Row],[保險年齡]],保險費率表[],3,FALSE),0)</f>
        <v>17.8</v>
      </c>
      <c r="G16" s="3">
        <f>主表[[#This Row],[風險費率
(萬元)]]*(主表[[#This Row],[保障缺額]]/10000)</f>
        <v>1161.4394468685637</v>
      </c>
      <c r="H16" s="3">
        <f>主表[[#This Row],[投入金額]]-主表[[#This Row],[風險保費]]</f>
        <v>28835.560553131436</v>
      </c>
      <c r="K16" s="8">
        <f t="shared" si="2"/>
        <v>6.4999999999999988E-2</v>
      </c>
      <c r="L16" s="3">
        <v>26413214.256981388</v>
      </c>
    </row>
    <row r="17" spans="1:12" x14ac:dyDescent="0.25">
      <c r="A17" s="4">
        <v>13</v>
      </c>
      <c r="B17" s="4">
        <f t="shared" si="1"/>
        <v>43</v>
      </c>
      <c r="C17" s="3">
        <v>29997</v>
      </c>
      <c r="D17" s="3">
        <f>D16*(1+投資報酬率)+主表[[#This Row],[存入淨額]]</f>
        <v>410407.59405260801</v>
      </c>
      <c r="E17" s="3">
        <f t="shared" si="0"/>
        <v>618389.72987144138</v>
      </c>
      <c r="F17" s="5">
        <f>IFERROR(VLOOKUP(主表[[#This Row],[保險年齡]],保險費率表[],3,FALSE),0)</f>
        <v>19.400000000000002</v>
      </c>
      <c r="G17" s="3">
        <f>主表[[#This Row],[風險費率
(萬元)]]*(主表[[#This Row],[保障缺額]]/10000)</f>
        <v>1199.6760759505964</v>
      </c>
      <c r="H17" s="3">
        <f>主表[[#This Row],[投入金額]]-主表[[#This Row],[風險保費]]</f>
        <v>28797.323924049404</v>
      </c>
      <c r="K17" s="11">
        <f t="shared" si="2"/>
        <v>6.9999999999999993E-2</v>
      </c>
      <c r="L17" s="10">
        <v>35268742.94687175</v>
      </c>
    </row>
    <row r="18" spans="1:12" x14ac:dyDescent="0.25">
      <c r="A18" s="4">
        <v>14</v>
      </c>
      <c r="B18" s="4">
        <f t="shared" si="1"/>
        <v>44</v>
      </c>
      <c r="C18" s="3">
        <v>29997</v>
      </c>
      <c r="D18" s="3">
        <f>D17*(1+投資報酬率)+主表[[#This Row],[存入淨額]]</f>
        <v>444918.38383312384</v>
      </c>
      <c r="E18" s="3">
        <f t="shared" si="0"/>
        <v>583846.69963065546</v>
      </c>
      <c r="F18" s="5">
        <f>IFERROR(VLOOKUP(主表[[#This Row],[保險年齡]],保險費率表[],3,FALSE),0)</f>
        <v>21.1</v>
      </c>
      <c r="G18" s="3">
        <f>主表[[#This Row],[風險費率
(萬元)]]*(主表[[#This Row],[保障缺額]]/10000)</f>
        <v>1231.9165362206832</v>
      </c>
      <c r="H18" s="3">
        <f>主表[[#This Row],[投入金額]]-主表[[#This Row],[風險保費]]</f>
        <v>28765.083463779316</v>
      </c>
      <c r="K18" s="8">
        <f t="shared" si="2"/>
        <v>7.4999999999999997E-2</v>
      </c>
      <c r="L18" s="3">
        <v>47059376.02199126</v>
      </c>
    </row>
    <row r="19" spans="1:12" x14ac:dyDescent="0.25">
      <c r="A19" s="4">
        <v>15</v>
      </c>
      <c r="B19" s="4">
        <f t="shared" si="1"/>
        <v>45</v>
      </c>
      <c r="C19" s="3">
        <v>29997</v>
      </c>
      <c r="D19" s="3">
        <f>D18*(1+投資報酬率)+主表[[#This Row],[存入淨額]]</f>
        <v>479881.87986156321</v>
      </c>
      <c r="E19" s="3">
        <f t="shared" si="0"/>
        <v>548852.75879321247</v>
      </c>
      <c r="F19" s="5">
        <f>IFERROR(VLOOKUP(主表[[#This Row],[保險年齡]],保險費率表[],3,FALSE),0)</f>
        <v>23</v>
      </c>
      <c r="G19" s="3">
        <f>主表[[#This Row],[風險費率
(萬元)]]*(主表[[#This Row],[保障缺額]]/10000)</f>
        <v>1262.3613452243887</v>
      </c>
      <c r="H19" s="3">
        <f>主表[[#This Row],[投入金額]]-主表[[#This Row],[風險保費]]</f>
        <v>28734.638654775612</v>
      </c>
    </row>
    <row r="20" spans="1:12" x14ac:dyDescent="0.25">
      <c r="A20" s="4">
        <v>16</v>
      </c>
      <c r="B20" s="4">
        <f t="shared" si="1"/>
        <v>46</v>
      </c>
      <c r="C20" s="3">
        <v>29997</v>
      </c>
      <c r="D20" s="3">
        <f>D19*(1+投資報酬率)+主表[[#This Row],[存入淨額]]</f>
        <v>515293.19075412134</v>
      </c>
      <c r="E20" s="3">
        <f t="shared" si="0"/>
        <v>513399.77382037492</v>
      </c>
      <c r="F20" s="5">
        <f>IFERROR(VLOOKUP(主表[[#This Row],[保險年齡]],保險費率表[],3,FALSE),0)</f>
        <v>25.400000000000002</v>
      </c>
      <c r="G20" s="3">
        <f>主表[[#This Row],[風險費率
(萬元)]]*(主表[[#This Row],[保障缺額]]/10000)</f>
        <v>1304.0354255037523</v>
      </c>
      <c r="H20" s="3">
        <f>主表[[#This Row],[投入金額]]-主表[[#This Row],[風險保費]]</f>
        <v>28692.964574496247</v>
      </c>
    </row>
    <row r="21" spans="1:12" x14ac:dyDescent="0.25">
      <c r="A21" s="4">
        <v>17</v>
      </c>
      <c r="B21" s="4">
        <f t="shared" si="1"/>
        <v>47</v>
      </c>
      <c r="C21" s="3">
        <v>29997</v>
      </c>
      <c r="D21" s="3">
        <f>D20*(1+投資報酬率)+主表[[#This Row],[存入淨額]]</f>
        <v>551176.86570595962</v>
      </c>
      <c r="E21" s="3">
        <f t="shared" si="0"/>
        <v>477492.70457532094</v>
      </c>
      <c r="F21" s="5">
        <f>IFERROR(VLOOKUP(主表[[#This Row],[保險年齡]],保險費率表[],3,FALSE),0)</f>
        <v>27.8</v>
      </c>
      <c r="G21" s="3">
        <f>主表[[#This Row],[風險費率
(萬元)]]*(主表[[#This Row],[保障缺額]]/10000)</f>
        <v>1327.4297187193922</v>
      </c>
      <c r="H21" s="3">
        <f>主表[[#This Row],[投入金額]]-主表[[#This Row],[風險保費]]</f>
        <v>28669.570281280608</v>
      </c>
    </row>
    <row r="22" spans="1:12" x14ac:dyDescent="0.25">
      <c r="A22" s="4">
        <v>18</v>
      </c>
      <c r="B22" s="4">
        <f t="shared" si="1"/>
        <v>48</v>
      </c>
      <c r="C22" s="3">
        <v>29997</v>
      </c>
      <c r="D22" s="3">
        <f>D21*(1+投資報酬率)+主表[[#This Row],[存入淨額]]</f>
        <v>587531.73331866669</v>
      </c>
      <c r="E22" s="3">
        <f t="shared" si="0"/>
        <v>441106.65817415691</v>
      </c>
      <c r="F22" s="5">
        <f>IFERROR(VLOOKUP(主表[[#This Row],[保險年齡]],保險費率表[],3,FALSE),0)</f>
        <v>30.8</v>
      </c>
      <c r="G22" s="3">
        <f>主表[[#This Row],[風險費率
(萬元)]]*(主表[[#This Row],[保障缺額]]/10000)</f>
        <v>1358.6085071764035</v>
      </c>
      <c r="H22" s="3">
        <f>主表[[#This Row],[投入金額]]-主表[[#This Row],[風險保費]]</f>
        <v>28638.391492823597</v>
      </c>
    </row>
    <row r="23" spans="1:12" x14ac:dyDescent="0.25">
      <c r="A23" s="4">
        <v>19</v>
      </c>
      <c r="B23" s="4">
        <f t="shared" si="1"/>
        <v>49</v>
      </c>
      <c r="C23" s="3">
        <v>29997</v>
      </c>
      <c r="D23" s="3">
        <f>D22*(1+投資報酬率)+主表[[#This Row],[存入淨額]]</f>
        <v>624383.79441714159</v>
      </c>
      <c r="E23" s="3">
        <f t="shared" si="0"/>
        <v>404242.822414872</v>
      </c>
      <c r="F23" s="5">
        <f>IFERROR(VLOOKUP(主表[[#This Row],[保險年齡]],保險費率表[],3,FALSE),0)</f>
        <v>33.9</v>
      </c>
      <c r="G23" s="3">
        <f>主表[[#This Row],[風險費率
(萬元)]]*(主表[[#This Row],[保障缺額]]/10000)</f>
        <v>1370.3831679864159</v>
      </c>
      <c r="H23" s="3">
        <f>主表[[#This Row],[投入金額]]-主表[[#This Row],[風險保費]]</f>
        <v>28626.616832013584</v>
      </c>
    </row>
    <row r="24" spans="1:12" x14ac:dyDescent="0.25">
      <c r="A24" s="4">
        <v>20</v>
      </c>
      <c r="B24" s="4">
        <f t="shared" si="1"/>
        <v>50</v>
      </c>
      <c r="C24" s="3">
        <v>29997</v>
      </c>
      <c r="D24" s="3">
        <f>D23*(1+投資報酬率)+主表[[#This Row],[存入淨額]]</f>
        <v>661753.72441390192</v>
      </c>
      <c r="E24" s="3">
        <f t="shared" si="0"/>
        <v>366874.83246101846</v>
      </c>
      <c r="F24" s="5">
        <f>IFERROR(VLOOKUP(主表[[#This Row],[保險年齡]],保險費率表[],3,FALSE),0)</f>
        <v>37.300000000000004</v>
      </c>
      <c r="G24" s="3">
        <f>主表[[#This Row],[風險費率
(萬元)]]*(主表[[#This Row],[保障缺額]]/10000)</f>
        <v>1368.4431250795992</v>
      </c>
      <c r="H24" s="3">
        <f>主表[[#This Row],[投入金額]]-主表[[#This Row],[風險保費]]</f>
        <v>28628.556874920399</v>
      </c>
    </row>
    <row r="25" spans="1:12" x14ac:dyDescent="0.25">
      <c r="A25" s="4">
        <v>21</v>
      </c>
      <c r="B25" s="4">
        <f t="shared" si="1"/>
        <v>51</v>
      </c>
      <c r="C25" s="3"/>
      <c r="D25" s="3">
        <f>D24*(1+投資報酬率)+主表[[#This Row],[存入淨額]]</f>
        <v>669679.32094127825</v>
      </c>
      <c r="E25" s="3">
        <f t="shared" si="0"/>
        <v>328981.7234443035</v>
      </c>
      <c r="F25" s="5">
        <f>IFERROR(VLOOKUP(主表[[#This Row],[保險年齡]],保險費率表[],3,FALSE),0)</f>
        <v>40.700000000000003</v>
      </c>
      <c r="G25" s="3">
        <f>主表[[#This Row],[風險費率
(萬元)]]*(主表[[#This Row],[保障缺額]]/10000)</f>
        <v>1338.9556144183152</v>
      </c>
      <c r="H25" s="3">
        <f>主表[[#This Row],[投入金額]]-主表[[#This Row],[風險保費]]</f>
        <v>-1338.9556144183152</v>
      </c>
    </row>
    <row r="26" spans="1:12" x14ac:dyDescent="0.25">
      <c r="A26" s="4">
        <v>22</v>
      </c>
      <c r="B26" s="4">
        <f t="shared" si="1"/>
        <v>52</v>
      </c>
      <c r="C26" s="3"/>
      <c r="D26" s="3">
        <f>D25*(1+投資報酬率)+主表[[#This Row],[存入淨額]]</f>
        <v>677642.67269276781</v>
      </c>
      <c r="E26" s="3">
        <f t="shared" si="0"/>
        <v>320945.16856554383</v>
      </c>
      <c r="F26" s="5">
        <f>IFERROR(VLOOKUP(主表[[#This Row],[保險年齡]],保險費率表[],3,FALSE),0)</f>
        <v>44</v>
      </c>
      <c r="G26" s="3">
        <f>主表[[#This Row],[風險費率
(萬元)]]*(主表[[#This Row],[保障缺額]]/10000)</f>
        <v>1412.1587416883929</v>
      </c>
      <c r="H26" s="3">
        <f>主表[[#This Row],[投入金額]]-主表[[#This Row],[風險保費]]</f>
        <v>-1412.1587416883929</v>
      </c>
    </row>
    <row r="27" spans="1:12" x14ac:dyDescent="0.25">
      <c r="A27" s="4">
        <v>23</v>
      </c>
      <c r="B27" s="4">
        <f t="shared" si="1"/>
        <v>53</v>
      </c>
      <c r="C27" s="3"/>
      <c r="D27" s="3">
        <f>D26*(1+投資報酬率)+主表[[#This Row],[存入淨額]]</f>
        <v>685643.53604349121</v>
      </c>
      <c r="E27" s="3">
        <f t="shared" si="0"/>
        <v>312870.32988953346</v>
      </c>
      <c r="F27" s="5">
        <f>IFERROR(VLOOKUP(主表[[#This Row],[保險年齡]],保險費率表[],3,FALSE),0)</f>
        <v>47.5</v>
      </c>
      <c r="G27" s="3">
        <f>主表[[#This Row],[風險費率
(萬元)]]*(主表[[#This Row],[保障缺額]]/10000)</f>
        <v>1486.134066975284</v>
      </c>
      <c r="H27" s="3">
        <f>主表[[#This Row],[投入金額]]-主表[[#This Row],[風險保費]]</f>
        <v>-1486.134066975284</v>
      </c>
    </row>
    <row r="28" spans="1:12" x14ac:dyDescent="0.25">
      <c r="A28" s="4">
        <v>24</v>
      </c>
      <c r="B28" s="4">
        <f t="shared" si="1"/>
        <v>54</v>
      </c>
      <c r="C28" s="3"/>
      <c r="D28" s="3">
        <f>D27*(1+投資報酬率)+主表[[#This Row],[存入淨額]]</f>
        <v>693685.23495585099</v>
      </c>
      <c r="E28" s="3">
        <f t="shared" si="0"/>
        <v>304757.45445189986</v>
      </c>
      <c r="F28" s="5">
        <f>IFERROR(VLOOKUP(主表[[#This Row],[保險年齡]],保險費率表[],3,FALSE),0)</f>
        <v>51.1</v>
      </c>
      <c r="G28" s="3">
        <f>主表[[#This Row],[風險費率
(萬元)]]*(主表[[#This Row],[保障缺額]]/10000)</f>
        <v>1557.3105922492084</v>
      </c>
      <c r="H28" s="3">
        <f>主表[[#This Row],[投入金額]]-主表[[#This Row],[風險保費]]</f>
        <v>-1557.3105922492084</v>
      </c>
    </row>
    <row r="29" spans="1:12" x14ac:dyDescent="0.25">
      <c r="A29" s="4">
        <v>25</v>
      </c>
      <c r="B29" s="4">
        <f t="shared" si="1"/>
        <v>55</v>
      </c>
      <c r="C29" s="3"/>
      <c r="D29" s="3">
        <f>D28*(1+投資報酬率)+主表[[#This Row],[存入淨額]]</f>
        <v>701762.54476886417</v>
      </c>
      <c r="E29" s="3">
        <f t="shared" si="0"/>
        <v>296603.17175476707</v>
      </c>
      <c r="F29" s="5">
        <f>IFERROR(VLOOKUP(主表[[#This Row],[保險年齡]],保險費率表[],3,FALSE),0)</f>
        <v>55.1</v>
      </c>
      <c r="G29" s="3">
        <f>主表[[#This Row],[風險費率
(萬元)]]*(主表[[#This Row],[保障缺額]]/10000)</f>
        <v>1634.2834763687665</v>
      </c>
      <c r="H29" s="3">
        <f>主表[[#This Row],[投入金額]]-主表[[#This Row],[風險保費]]</f>
        <v>-1634.2834763687665</v>
      </c>
    </row>
    <row r="30" spans="1:12" x14ac:dyDescent="0.25">
      <c r="A30" s="4">
        <v>26</v>
      </c>
      <c r="B30" s="4">
        <f t="shared" si="1"/>
        <v>56</v>
      </c>
      <c r="C30" s="3"/>
      <c r="D30" s="3">
        <f>D29*(1+投資報酬率)+主表[[#This Row],[存入淨額]]</f>
        <v>709859.62784579804</v>
      </c>
      <c r="E30" s="3">
        <f t="shared" si="0"/>
        <v>288412.77960437175</v>
      </c>
      <c r="F30" s="5">
        <f>IFERROR(VLOOKUP(主表[[#This Row],[保險年齡]],保險費率表[],3,FALSE),0)</f>
        <v>59.900000000000006</v>
      </c>
      <c r="G30" s="3">
        <f>主表[[#This Row],[風險費率
(萬元)]]*(主表[[#This Row],[保障缺額]]/10000)</f>
        <v>1727.592549830187</v>
      </c>
      <c r="H30" s="3">
        <f>主表[[#This Row],[投入金額]]-主表[[#This Row],[風險保費]]</f>
        <v>-1727.592549830187</v>
      </c>
    </row>
    <row r="31" spans="1:12" x14ac:dyDescent="0.25">
      <c r="A31" s="4">
        <v>27</v>
      </c>
      <c r="B31" s="4">
        <f t="shared" si="1"/>
        <v>57</v>
      </c>
      <c r="C31" s="3"/>
      <c r="D31" s="3">
        <f>D30*(1+投資報酬率)+主表[[#This Row],[存入淨額]]</f>
        <v>717953.93125578167</v>
      </c>
      <c r="E31" s="3">
        <f t="shared" si="0"/>
        <v>280202.33736436081</v>
      </c>
      <c r="F31" s="5">
        <f>IFERROR(VLOOKUP(主表[[#This Row],[保險年齡]],保險費率表[],3,FALSE),0)</f>
        <v>65.8</v>
      </c>
      <c r="G31" s="3">
        <f>主表[[#This Row],[風險費率
(萬元)]]*(主表[[#This Row],[保障缺額]]/10000)</f>
        <v>1843.7313798574939</v>
      </c>
      <c r="H31" s="3">
        <f>主表[[#This Row],[投入金額]]-主表[[#This Row],[風險保費]]</f>
        <v>-1843.7313798574939</v>
      </c>
    </row>
    <row r="32" spans="1:12" x14ac:dyDescent="0.25">
      <c r="A32" s="4">
        <v>28</v>
      </c>
      <c r="B32" s="4">
        <f t="shared" si="1"/>
        <v>58</v>
      </c>
      <c r="C32" s="3"/>
      <c r="D32" s="3">
        <f>D31*(1+投資報酬率)+主表[[#This Row],[存入淨額]]</f>
        <v>726027.88472471538</v>
      </c>
      <c r="E32" s="3">
        <f t="shared" si="0"/>
        <v>271994.71370663738</v>
      </c>
      <c r="F32" s="5">
        <f>IFERROR(VLOOKUP(主表[[#This Row],[保險年齡]],保險費率表[],3,FALSE),0)</f>
        <v>72.7</v>
      </c>
      <c r="G32" s="3">
        <f>主表[[#This Row],[風險費率
(萬元)]]*(主表[[#This Row],[保障缺額]]/10000)</f>
        <v>1977.4015686472537</v>
      </c>
      <c r="H32" s="3">
        <f>主表[[#This Row],[投入金額]]-主表[[#This Row],[風險保費]]</f>
        <v>-1977.4015686472537</v>
      </c>
    </row>
    <row r="33" spans="1:8" x14ac:dyDescent="0.25">
      <c r="A33" s="4">
        <v>29</v>
      </c>
      <c r="B33" s="4">
        <f t="shared" si="1"/>
        <v>59</v>
      </c>
      <c r="C33" s="3"/>
      <c r="D33" s="3">
        <f>D32*(1+投資報酬率)+主表[[#This Row],[存入淨額]]</f>
        <v>734060.70869375719</v>
      </c>
      <c r="E33" s="3">
        <f t="shared" si="0"/>
        <v>263807.7248891386</v>
      </c>
      <c r="F33" s="5">
        <f>IFERROR(VLOOKUP(主表[[#This Row],[保險年齡]],保險費率表[],3,FALSE),0)</f>
        <v>80.800000000000011</v>
      </c>
      <c r="G33" s="3">
        <f>主表[[#This Row],[風險費率
(萬元)]]*(主表[[#This Row],[保障缺額]]/10000)</f>
        <v>2131.5664171042399</v>
      </c>
      <c r="H33" s="3">
        <f>主表[[#This Row],[投入金額]]-主表[[#This Row],[風險保費]]</f>
        <v>-2131.5664171042399</v>
      </c>
    </row>
    <row r="34" spans="1:8" x14ac:dyDescent="0.25">
      <c r="A34" s="4">
        <v>30</v>
      </c>
      <c r="B34" s="4">
        <f t="shared" si="1"/>
        <v>60</v>
      </c>
      <c r="C34" s="3"/>
      <c r="D34" s="3">
        <f>D33*(1+投資報酬率)+主表[[#This Row],[存入淨額]]</f>
        <v>742036.59664300911</v>
      </c>
      <c r="E34" s="3">
        <f t="shared" si="0"/>
        <v>255662.44138453016</v>
      </c>
      <c r="F34" s="5">
        <f>IFERROR(VLOOKUP(主表[[#This Row],[保險年齡]],保險費率表[],3,FALSE),0)</f>
        <v>90</v>
      </c>
      <c r="G34" s="3">
        <f>主表[[#This Row],[風險費率
(萬元)]]*(主表[[#This Row],[保障缺額]]/10000)</f>
        <v>2300.9619724607714</v>
      </c>
      <c r="H34" s="3">
        <f>主表[[#This Row],[投入金額]]-主表[[#This Row],[風險保費]]</f>
        <v>-2300.9619724607714</v>
      </c>
    </row>
    <row r="35" spans="1:8" x14ac:dyDescent="0.25">
      <c r="A35" s="4">
        <v>31</v>
      </c>
      <c r="B35" s="4">
        <f t="shared" si="1"/>
        <v>61</v>
      </c>
      <c r="C35" s="3"/>
      <c r="D35" s="3">
        <f>D34*(1+投資報酬率)+主表[[#This Row],[存入淨額]]</f>
        <v>749949.3600859713</v>
      </c>
      <c r="E35" s="3">
        <f t="shared" si="0"/>
        <v>247574.8910039888</v>
      </c>
      <c r="F35" s="5">
        <f>IFERROR(VLOOKUP(主表[[#This Row],[保險年齡]],保險費率表[],3,FALSE),0)</f>
        <v>100</v>
      </c>
      <c r="G35" s="3">
        <f>主表[[#This Row],[風險費率
(萬元)]]*(主表[[#This Row],[保障缺額]]/10000)</f>
        <v>2475.748910039888</v>
      </c>
      <c r="H35" s="3">
        <f>主表[[#This Row],[投入金額]]-主表[[#This Row],[風險保費]]</f>
        <v>-2475.748910039888</v>
      </c>
    </row>
    <row r="36" spans="1:8" x14ac:dyDescent="0.25">
      <c r="A36" s="4">
        <v>32</v>
      </c>
      <c r="B36" s="4">
        <f t="shared" si="1"/>
        <v>62</v>
      </c>
      <c r="C36" s="3"/>
      <c r="D36" s="3">
        <f>D35*(1+投資報酬率)+主表[[#This Row],[存入淨額]]</f>
        <v>757799.21320864151</v>
      </c>
      <c r="E36" s="3">
        <f t="shared" si="0"/>
        <v>239551.34887282504</v>
      </c>
      <c r="F36" s="5">
        <f>IFERROR(VLOOKUP(主表[[#This Row],[保險年齡]],保險費率表[],3,FALSE),0)</f>
        <v>110.60000000000001</v>
      </c>
      <c r="G36" s="3">
        <f>主表[[#This Row],[風險費率
(萬元)]]*(主表[[#This Row],[保障缺額]]/10000)</f>
        <v>2649.4379185334451</v>
      </c>
      <c r="H36" s="3">
        <f>主表[[#This Row],[投入金額]]-主表[[#This Row],[風險保費]]</f>
        <v>-2649.4379185334451</v>
      </c>
    </row>
    <row r="37" spans="1:8" x14ac:dyDescent="0.25">
      <c r="A37" s="4">
        <v>33</v>
      </c>
      <c r="B37" s="4">
        <f t="shared" si="1"/>
        <v>63</v>
      </c>
      <c r="C37" s="3"/>
      <c r="D37" s="3">
        <f>D36*(1+投資報酬率)+主表[[#This Row],[存入淨額]]</f>
        <v>765582.9847003239</v>
      </c>
      <c r="E37" s="3">
        <f t="shared" si="0"/>
        <v>231591.59780643752</v>
      </c>
      <c r="F37" s="5">
        <f>IFERROR(VLOOKUP(主表[[#This Row],[保險年齡]],保險費率表[],3,FALSE),0)</f>
        <v>122</v>
      </c>
      <c r="G37" s="3">
        <f>主表[[#This Row],[風險費率
(萬元)]]*(主表[[#This Row],[保障缺額]]/10000)</f>
        <v>2825.4174932385376</v>
      </c>
      <c r="H37" s="3">
        <f>主表[[#This Row],[投入金額]]-主表[[#This Row],[風險保費]]</f>
        <v>-2825.4174932385376</v>
      </c>
    </row>
    <row r="38" spans="1:8" x14ac:dyDescent="0.25">
      <c r="A38" s="4">
        <v>34</v>
      </c>
      <c r="B38" s="4">
        <f t="shared" si="1"/>
        <v>64</v>
      </c>
      <c r="C38" s="3"/>
      <c r="D38" s="3">
        <f>D37*(1+投資報酬率)+主表[[#This Row],[存入淨額]]</f>
        <v>773303.58184904256</v>
      </c>
      <c r="E38" s="3">
        <f t="shared" ref="E38:E74" si="3">MAX(0,1000000-D37*(1+投資報酬率))</f>
        <v>223698.85351387155</v>
      </c>
      <c r="F38" s="5">
        <f>IFERROR(VLOOKUP(主表[[#This Row],[保險年齡]],保險費率表[],3,FALSE),0)</f>
        <v>134</v>
      </c>
      <c r="G38" s="3">
        <f>主表[[#This Row],[風險費率
(萬元)]]*(主表[[#This Row],[保障缺額]]/10000)</f>
        <v>2997.5646370858785</v>
      </c>
      <c r="H38" s="3">
        <f>主表[[#This Row],[投入金額]]-主表[[#This Row],[風險保費]]</f>
        <v>-2997.5646370858785</v>
      </c>
    </row>
    <row r="39" spans="1:8" x14ac:dyDescent="0.25">
      <c r="A39" s="4">
        <v>35</v>
      </c>
      <c r="B39" s="4">
        <f t="shared" si="1"/>
        <v>65</v>
      </c>
      <c r="C39" s="3"/>
      <c r="D39" s="3">
        <f>D38*(1+投資報酬率)+主表[[#This Row],[存入淨額]]</f>
        <v>780950.06442021439</v>
      </c>
      <c r="E39" s="3">
        <f t="shared" si="3"/>
        <v>215870.16800507088</v>
      </c>
      <c r="F39" s="5">
        <f>IFERROR(VLOOKUP(主表[[#This Row],[保險年齡]],保險費率表[],3,FALSE),0)</f>
        <v>147.30000000000001</v>
      </c>
      <c r="G39" s="3">
        <f>主表[[#This Row],[風險費率
(萬元)]]*(主表[[#This Row],[保障缺額]]/10000)</f>
        <v>3179.7675747146941</v>
      </c>
      <c r="H39" s="3">
        <f>主表[[#This Row],[投入金額]]-主表[[#This Row],[風險保費]]</f>
        <v>-3179.7675747146941</v>
      </c>
    </row>
    <row r="40" spans="1:8" x14ac:dyDescent="0.25">
      <c r="A40" s="4">
        <v>36</v>
      </c>
      <c r="B40" s="4">
        <f t="shared" si="1"/>
        <v>66</v>
      </c>
      <c r="C40" s="3"/>
      <c r="D40" s="3">
        <f>D39*(1+投資報酬率)+主表[[#This Row],[存入淨額]]</f>
        <v>788511.87584031536</v>
      </c>
      <c r="E40" s="3">
        <f t="shared" si="3"/>
        <v>208116.63467790256</v>
      </c>
      <c r="F40" s="5">
        <f>IFERROR(VLOOKUP(主表[[#This Row],[保險年齡]],保險費率表[],3,FALSE),0)</f>
        <v>162</v>
      </c>
      <c r="G40" s="3">
        <f>主表[[#This Row],[風險費率
(萬元)]]*(主表[[#This Row],[保障缺額]]/10000)</f>
        <v>3371.4894817820218</v>
      </c>
      <c r="H40" s="3">
        <f>主表[[#This Row],[投入金額]]-主表[[#This Row],[風險保費]]</f>
        <v>-3371.4894817820218</v>
      </c>
    </row>
    <row r="41" spans="1:8" x14ac:dyDescent="0.25">
      <c r="A41" s="4">
        <v>37</v>
      </c>
      <c r="B41" s="4">
        <f t="shared" si="1"/>
        <v>67</v>
      </c>
      <c r="C41" s="3"/>
      <c r="D41" s="3">
        <f>D40*(1+投資報酬率)+主表[[#This Row],[存入淨額]]</f>
        <v>795975.03269318095</v>
      </c>
      <c r="E41" s="3">
        <f t="shared" si="3"/>
        <v>200448.95789792016</v>
      </c>
      <c r="F41" s="5">
        <f>IFERROR(VLOOKUP(主表[[#This Row],[保險年齡]],保險費率表[],3,FALSE),0)</f>
        <v>178.4</v>
      </c>
      <c r="G41" s="3">
        <f>主表[[#This Row],[風險費率
(萬元)]]*(主表[[#This Row],[保障缺額]]/10000)</f>
        <v>3576.0094088988958</v>
      </c>
      <c r="H41" s="3">
        <f>主表[[#This Row],[投入金額]]-主表[[#This Row],[風險保費]]</f>
        <v>-3576.0094088988958</v>
      </c>
    </row>
    <row r="42" spans="1:8" x14ac:dyDescent="0.25">
      <c r="A42" s="4">
        <v>38</v>
      </c>
      <c r="B42" s="4">
        <f t="shared" si="1"/>
        <v>68</v>
      </c>
      <c r="C42" s="3"/>
      <c r="D42" s="3">
        <f>D41*(1+投資報酬率)+主表[[#This Row],[存入淨額]]</f>
        <v>803324.70764846343</v>
      </c>
      <c r="E42" s="3">
        <f t="shared" si="3"/>
        <v>192881.31684911449</v>
      </c>
      <c r="F42" s="5">
        <f>IFERROR(VLOOKUP(主表[[#This Row],[保險年齡]],保險費率表[],3,FALSE),0)</f>
        <v>196.70000000000002</v>
      </c>
      <c r="G42" s="3">
        <f>主表[[#This Row],[風險費率
(萬元)]]*(主表[[#This Row],[保障缺額]]/10000)</f>
        <v>3793.9755024220822</v>
      </c>
      <c r="H42" s="3">
        <f>主表[[#This Row],[投入金額]]-主表[[#This Row],[風險保費]]</f>
        <v>-3793.9755024220822</v>
      </c>
    </row>
    <row r="43" spans="1:8" x14ac:dyDescent="0.25">
      <c r="A43" s="4">
        <v>39</v>
      </c>
      <c r="B43" s="4">
        <f t="shared" si="1"/>
        <v>69</v>
      </c>
      <c r="C43" s="3"/>
      <c r="D43" s="3">
        <f>D42*(1+投資報酬率)+主表[[#This Row],[存入淨額]]</f>
        <v>810547.44975769729</v>
      </c>
      <c r="E43" s="3">
        <f t="shared" si="3"/>
        <v>185428.74644445803</v>
      </c>
      <c r="F43" s="5">
        <f>IFERROR(VLOOKUP(主表[[#This Row],[保險年齡]],保險費率表[],3,FALSE),0)</f>
        <v>217</v>
      </c>
      <c r="G43" s="3">
        <f>主表[[#This Row],[風險費率
(萬元)]]*(主表[[#This Row],[保障缺額]]/10000)</f>
        <v>4023.8037978447392</v>
      </c>
      <c r="H43" s="3">
        <f>主表[[#This Row],[投入金額]]-主表[[#This Row],[風險保費]]</f>
        <v>-4023.8037978447392</v>
      </c>
    </row>
    <row r="44" spans="1:8" x14ac:dyDescent="0.25">
      <c r="A44" s="4">
        <v>40</v>
      </c>
      <c r="B44" s="4">
        <f t="shared" si="1"/>
        <v>70</v>
      </c>
      <c r="C44" s="3"/>
      <c r="D44" s="3">
        <f>D43*(1+投資報酬率)+主表[[#This Row],[存入淨額]]</f>
        <v>817622.37784046785</v>
      </c>
      <c r="E44" s="3">
        <f t="shared" si="3"/>
        <v>178104.88594569499</v>
      </c>
      <c r="F44" s="5">
        <f>IFERROR(VLOOKUP(主表[[#This Row],[保險年齡]],保險費率表[],3,FALSE),0)</f>
        <v>239.9</v>
      </c>
      <c r="G44" s="3">
        <f>主表[[#This Row],[風險費率
(萬元)]]*(主表[[#This Row],[保障缺額]]/10000)</f>
        <v>4272.7362138372227</v>
      </c>
      <c r="H44" s="3">
        <f>主表[[#This Row],[投入金額]]-主表[[#This Row],[風險保費]]</f>
        <v>-4272.7362138372227</v>
      </c>
    </row>
    <row r="45" spans="1:8" x14ac:dyDescent="0.25">
      <c r="A45" s="4">
        <v>41</v>
      </c>
      <c r="B45" s="4">
        <f t="shared" si="1"/>
        <v>71</v>
      </c>
      <c r="C45" s="3"/>
      <c r="D45" s="3">
        <f>D44*(1+投資報酬率)+主表[[#This Row],[存入淨額]]</f>
        <v>824537.71273609693</v>
      </c>
      <c r="E45" s="3">
        <f t="shared" si="3"/>
        <v>170930.90886976558</v>
      </c>
      <c r="F45" s="5">
        <f>IFERROR(VLOOKUP(主表[[#This Row],[保險年齡]],保險費率表[],3,FALSE),0)</f>
        <v>265.10000000000002</v>
      </c>
      <c r="G45" s="3">
        <f>主表[[#This Row],[風險費率
(萬元)]]*(主表[[#This Row],[保障缺額]]/10000)</f>
        <v>4531.3783941374859</v>
      </c>
      <c r="H45" s="3">
        <f>主表[[#This Row],[投入金額]]-主表[[#This Row],[風險保費]]</f>
        <v>-4531.3783941374859</v>
      </c>
    </row>
    <row r="46" spans="1:8" x14ac:dyDescent="0.25">
      <c r="A46" s="4">
        <v>42</v>
      </c>
      <c r="B46" s="4">
        <f t="shared" si="1"/>
        <v>72</v>
      </c>
      <c r="C46" s="3"/>
      <c r="D46" s="3">
        <f>D45*(1+投資報酬率)+主表[[#This Row],[存入淨額]]</f>
        <v>831278.42106733425</v>
      </c>
      <c r="E46" s="3">
        <f t="shared" si="3"/>
        <v>163918.75928559771</v>
      </c>
      <c r="F46" s="5">
        <f>IFERROR(VLOOKUP(主表[[#This Row],[保險年齡]],保險費率表[],3,FALSE),0)</f>
        <v>293</v>
      </c>
      <c r="G46" s="3">
        <f>主表[[#This Row],[風險費率
(萬元)]]*(主表[[#This Row],[保障缺額]]/10000)</f>
        <v>4802.8196470680123</v>
      </c>
      <c r="H46" s="3">
        <f>主表[[#This Row],[投入金額]]-主表[[#This Row],[風險保費]]</f>
        <v>-4802.8196470680123</v>
      </c>
    </row>
    <row r="47" spans="1:8" x14ac:dyDescent="0.25">
      <c r="A47" s="4">
        <v>43</v>
      </c>
      <c r="B47" s="4">
        <f t="shared" si="1"/>
        <v>73</v>
      </c>
      <c r="C47" s="3"/>
      <c r="D47" s="3">
        <f>D46*(1+投資報酬率)+主表[[#This Row],[存入淨額]]</f>
        <v>837829.94937027548</v>
      </c>
      <c r="E47" s="3">
        <f t="shared" si="3"/>
        <v>157083.68103772309</v>
      </c>
      <c r="F47" s="5">
        <f>IFERROR(VLOOKUP(主表[[#This Row],[保險年齡]],保險費率表[],3,FALSE),0)</f>
        <v>323.8</v>
      </c>
      <c r="G47" s="3">
        <f>主表[[#This Row],[風險費率
(萬元)]]*(主表[[#This Row],[保障缺額]]/10000)</f>
        <v>5086.3695920014734</v>
      </c>
      <c r="H47" s="3">
        <f>主表[[#This Row],[投入金額]]-主表[[#This Row],[風險保費]]</f>
        <v>-5086.3695920014734</v>
      </c>
    </row>
    <row r="48" spans="1:8" x14ac:dyDescent="0.25">
      <c r="A48" s="4">
        <v>44</v>
      </c>
      <c r="B48" s="4">
        <f t="shared" si="1"/>
        <v>74</v>
      </c>
      <c r="C48" s="3"/>
      <c r="D48" s="3">
        <f>D47*(1+投資報酬率)+主表[[#This Row],[存入淨額]]</f>
        <v>844173.8012195396</v>
      </c>
      <c r="E48" s="3">
        <f t="shared" si="3"/>
        <v>150440.43133854063</v>
      </c>
      <c r="F48" s="5">
        <f>IFERROR(VLOOKUP(主表[[#This Row],[保險年齡]],保險費率表[],3,FALSE),0)</f>
        <v>358</v>
      </c>
      <c r="G48" s="3">
        <f>主表[[#This Row],[風險費率
(萬元)]]*(主表[[#This Row],[保障缺額]]/10000)</f>
        <v>5385.7674419197547</v>
      </c>
      <c r="H48" s="3">
        <f>主表[[#This Row],[投入金額]]-主表[[#This Row],[風險保費]]</f>
        <v>-5385.7674419197547</v>
      </c>
    </row>
    <row r="49" spans="1:8" x14ac:dyDescent="0.25">
      <c r="A49" s="4">
        <v>45</v>
      </c>
      <c r="B49" s="4">
        <f t="shared" si="1"/>
        <v>75</v>
      </c>
      <c r="C49" s="3"/>
      <c r="D49" s="3">
        <f>D48*(1+投資報酬率)+主表[[#This Row],[存入淨額]]</f>
        <v>850292.40707561432</v>
      </c>
      <c r="E49" s="3">
        <f t="shared" si="3"/>
        <v>144007.76556338684</v>
      </c>
      <c r="F49" s="5">
        <f>IFERROR(VLOOKUP(主表[[#This Row],[保險年齡]],保險費率表[],3,FALSE),0)</f>
        <v>395.8</v>
      </c>
      <c r="G49" s="3">
        <f>主表[[#This Row],[風險費率
(萬元)]]*(主表[[#This Row],[保障缺額]]/10000)</f>
        <v>5699.827360998851</v>
      </c>
      <c r="H49" s="3">
        <f>主表[[#This Row],[投入金額]]-主表[[#This Row],[風險保費]]</f>
        <v>-5699.827360998851</v>
      </c>
    </row>
    <row r="50" spans="1:8" x14ac:dyDescent="0.25">
      <c r="A50" s="4">
        <v>46</v>
      </c>
      <c r="B50" s="4">
        <f t="shared" si="1"/>
        <v>76</v>
      </c>
      <c r="C50" s="3"/>
      <c r="D50" s="3">
        <f>D49*(1+投資報酬率)+主表[[#This Row],[存入淨額]]</f>
        <v>856166.21964857262</v>
      </c>
      <c r="E50" s="3">
        <f t="shared" si="3"/>
        <v>137803.49922532705</v>
      </c>
      <c r="F50" s="5">
        <f>IFERROR(VLOOKUP(主表[[#This Row],[保險年齡]],保險費率表[],3,FALSE),0)</f>
        <v>437.6</v>
      </c>
      <c r="G50" s="3">
        <f>主表[[#This Row],[風險費率
(萬元)]]*(主表[[#This Row],[保障缺額]]/10000)</f>
        <v>6030.2811261003126</v>
      </c>
      <c r="H50" s="3">
        <f>主表[[#This Row],[投入金額]]-主表[[#This Row],[風險保費]]</f>
        <v>-6030.2811261003126</v>
      </c>
    </row>
    <row r="51" spans="1:8" x14ac:dyDescent="0.25">
      <c r="A51" s="4">
        <v>47</v>
      </c>
      <c r="B51" s="4">
        <f t="shared" si="1"/>
        <v>77</v>
      </c>
      <c r="C51" s="3"/>
      <c r="D51" s="3">
        <f>D50*(1+投資報酬率)+主表[[#This Row],[存入淨額]]</f>
        <v>861773.76693414291</v>
      </c>
      <c r="E51" s="3">
        <f t="shared" si="3"/>
        <v>131847.45327634737</v>
      </c>
      <c r="F51" s="5">
        <f>IFERROR(VLOOKUP(主表[[#This Row],[保險年齡]],保險費率表[],3,FALSE),0)</f>
        <v>483.8</v>
      </c>
      <c r="G51" s="3">
        <f>主表[[#This Row],[風險費率
(萬元)]]*(主表[[#This Row],[保障缺額]]/10000)</f>
        <v>6378.7797895096855</v>
      </c>
      <c r="H51" s="3">
        <f>主表[[#This Row],[投入金額]]-主表[[#This Row],[風險保費]]</f>
        <v>-6378.7797895096855</v>
      </c>
    </row>
    <row r="52" spans="1:8" x14ac:dyDescent="0.25">
      <c r="A52" s="4">
        <v>48</v>
      </c>
      <c r="B52" s="4">
        <f t="shared" si="1"/>
        <v>78</v>
      </c>
      <c r="C52" s="3"/>
      <c r="D52" s="3">
        <f>D51*(1+投資報酬率)+主表[[#This Row],[存入淨額]]</f>
        <v>867091.48798163771</v>
      </c>
      <c r="E52" s="3">
        <f t="shared" si="3"/>
        <v>126161.40032877913</v>
      </c>
      <c r="F52" s="5">
        <f>IFERROR(VLOOKUP(主表[[#This Row],[保險年齡]],保險費率表[],3,FALSE),0)</f>
        <v>534.80000000000007</v>
      </c>
      <c r="G52" s="3">
        <f>主表[[#This Row],[風險費率
(萬元)]]*(主表[[#This Row],[保障缺額]]/10000)</f>
        <v>6747.1116895831092</v>
      </c>
      <c r="H52" s="3">
        <f>主表[[#This Row],[投入金額]]-主表[[#This Row],[風險保費]]</f>
        <v>-6747.1116895831092</v>
      </c>
    </row>
    <row r="53" spans="1:8" x14ac:dyDescent="0.25">
      <c r="A53" s="4">
        <v>49</v>
      </c>
      <c r="B53" s="4">
        <f t="shared" si="1"/>
        <v>79</v>
      </c>
      <c r="C53" s="3"/>
      <c r="D53" s="3">
        <f>D52*(1+投資報酬率)+主表[[#This Row],[存入淨額]]</f>
        <v>872094.51494256326</v>
      </c>
      <c r="E53" s="3">
        <f t="shared" si="3"/>
        <v>120769.23118661938</v>
      </c>
      <c r="F53" s="5">
        <f>IFERROR(VLOOKUP(主表[[#This Row],[保險年齡]],保險費率表[],3,FALSE),0)</f>
        <v>590.9</v>
      </c>
      <c r="G53" s="3">
        <f>主表[[#This Row],[風險費率
(萬元)]]*(主表[[#This Row],[保障缺額]]/10000)</f>
        <v>7136.2538708173388</v>
      </c>
      <c r="H53" s="3">
        <f>主表[[#This Row],[投入金額]]-主表[[#This Row],[風險保費]]</f>
        <v>-7136.2538708173388</v>
      </c>
    </row>
    <row r="54" spans="1:8" x14ac:dyDescent="0.25">
      <c r="A54" s="4">
        <v>50</v>
      </c>
      <c r="B54" s="4">
        <f t="shared" si="1"/>
        <v>80</v>
      </c>
      <c r="C54" s="3"/>
      <c r="D54" s="3">
        <f>D53*(1+投資報酬率)+主表[[#This Row],[存入淨額]]</f>
        <v>876747.72182145051</v>
      </c>
      <c r="E54" s="3">
        <f t="shared" si="3"/>
        <v>115696.16184824088</v>
      </c>
      <c r="F54" s="5">
        <f>IFERROR(VLOOKUP(主表[[#This Row],[保險年齡]],保險費率表[],3,FALSE),0)</f>
        <v>653.1</v>
      </c>
      <c r="G54" s="3">
        <f>主表[[#This Row],[風險費率
(萬元)]]*(主表[[#This Row],[保障缺額]]/10000)</f>
        <v>7556.1163303086123</v>
      </c>
      <c r="H54" s="3">
        <f>主表[[#This Row],[投入金額]]-主表[[#This Row],[風險保費]]</f>
        <v>-7556.1163303086123</v>
      </c>
    </row>
    <row r="55" spans="1:8" x14ac:dyDescent="0.25">
      <c r="A55" s="4">
        <v>51</v>
      </c>
      <c r="B55" s="4">
        <f t="shared" si="1"/>
        <v>81</v>
      </c>
      <c r="C55" s="3"/>
      <c r="D55" s="3">
        <f>D54*(1+投資報酬率)+主表[[#This Row],[存入淨額]]</f>
        <v>889022.18992695084</v>
      </c>
      <c r="E55" s="3">
        <f t="shared" si="3"/>
        <v>110977.81007304916</v>
      </c>
      <c r="F55" s="5">
        <f>IFERROR(VLOOKUP(主表[[#This Row],[保險年齡]],保險費率表[],3,FALSE),0)</f>
        <v>0</v>
      </c>
      <c r="G55" s="3">
        <f>主表[[#This Row],[風險費率
(萬元)]]*(主表[[#This Row],[保障缺額]]/10000)</f>
        <v>0</v>
      </c>
      <c r="H55" s="3">
        <f>主表[[#This Row],[投入金額]]-主表[[#This Row],[風險保費]]</f>
        <v>0</v>
      </c>
    </row>
    <row r="56" spans="1:8" x14ac:dyDescent="0.25">
      <c r="A56" s="4">
        <v>52</v>
      </c>
      <c r="B56" s="4">
        <f t="shared" si="1"/>
        <v>82</v>
      </c>
      <c r="C56" s="3"/>
      <c r="D56" s="3">
        <f>D55*(1+投資報酬率)+主表[[#This Row],[存入淨額]]</f>
        <v>901468.50058592821</v>
      </c>
      <c r="E56" s="3">
        <f t="shared" si="3"/>
        <v>98531.49941407179</v>
      </c>
      <c r="F56" s="5">
        <f>IFERROR(VLOOKUP(主表[[#This Row],[保險年齡]],保險費率表[],3,FALSE),0)</f>
        <v>0</v>
      </c>
      <c r="G56" s="3">
        <f>主表[[#This Row],[風險費率
(萬元)]]*(主表[[#This Row],[保障缺額]]/10000)</f>
        <v>0</v>
      </c>
      <c r="H56" s="3">
        <f>主表[[#This Row],[投入金額]]-主表[[#This Row],[風險保費]]</f>
        <v>0</v>
      </c>
    </row>
    <row r="57" spans="1:8" x14ac:dyDescent="0.25">
      <c r="A57" s="4">
        <v>53</v>
      </c>
      <c r="B57" s="4">
        <f t="shared" si="1"/>
        <v>83</v>
      </c>
      <c r="C57" s="3"/>
      <c r="D57" s="3">
        <f>D56*(1+投資報酬率)+主表[[#This Row],[存入淨額]]</f>
        <v>914089.05959413119</v>
      </c>
      <c r="E57" s="3">
        <f t="shared" si="3"/>
        <v>85910.940405868809</v>
      </c>
      <c r="F57" s="5">
        <f>IFERROR(VLOOKUP(主表[[#This Row],[保險年齡]],保險費率表[],3,FALSE),0)</f>
        <v>0</v>
      </c>
      <c r="G57" s="3">
        <f>主表[[#This Row],[風險費率
(萬元)]]*(主表[[#This Row],[保障缺額]]/10000)</f>
        <v>0</v>
      </c>
      <c r="H57" s="3">
        <f>主表[[#This Row],[投入金額]]-主表[[#This Row],[風險保費]]</f>
        <v>0</v>
      </c>
    </row>
    <row r="58" spans="1:8" x14ac:dyDescent="0.25">
      <c r="A58" s="4">
        <v>54</v>
      </c>
      <c r="B58" s="4">
        <f t="shared" si="1"/>
        <v>84</v>
      </c>
      <c r="C58" s="3"/>
      <c r="D58" s="3">
        <f>D57*(1+投資報酬率)+主表[[#This Row],[存入淨額]]</f>
        <v>926886.306428449</v>
      </c>
      <c r="E58" s="3">
        <f t="shared" si="3"/>
        <v>73113.693571551004</v>
      </c>
      <c r="F58" s="5">
        <f>IFERROR(VLOOKUP(主表[[#This Row],[保險年齡]],保險費率表[],3,FALSE),0)</f>
        <v>0</v>
      </c>
      <c r="G58" s="3">
        <f>主表[[#This Row],[風險費率
(萬元)]]*(主表[[#This Row],[保障缺額]]/10000)</f>
        <v>0</v>
      </c>
      <c r="H58" s="3">
        <f>主表[[#This Row],[投入金額]]-主表[[#This Row],[風險保費]]</f>
        <v>0</v>
      </c>
    </row>
    <row r="59" spans="1:8" x14ac:dyDescent="0.25">
      <c r="A59" s="4">
        <v>55</v>
      </c>
      <c r="B59" s="4">
        <f t="shared" si="1"/>
        <v>85</v>
      </c>
      <c r="C59" s="3"/>
      <c r="D59" s="3">
        <f>D58*(1+投資報酬率)+主表[[#This Row],[存入淨額]]</f>
        <v>939862.7147184473</v>
      </c>
      <c r="E59" s="3">
        <f t="shared" si="3"/>
        <v>60137.2852815527</v>
      </c>
      <c r="F59" s="5">
        <f>IFERROR(VLOOKUP(主表[[#This Row],[保險年齡]],保險費率表[],3,FALSE),0)</f>
        <v>0</v>
      </c>
      <c r="G59" s="3">
        <f>主表[[#This Row],[風險費率
(萬元)]]*(主表[[#This Row],[保障缺額]]/10000)</f>
        <v>0</v>
      </c>
      <c r="H59" s="3">
        <f>主表[[#This Row],[投入金額]]-主表[[#This Row],[風險保費]]</f>
        <v>0</v>
      </c>
    </row>
    <row r="60" spans="1:8" x14ac:dyDescent="0.25">
      <c r="A60" s="4">
        <v>56</v>
      </c>
      <c r="B60" s="4">
        <f t="shared" si="1"/>
        <v>86</v>
      </c>
      <c r="C60" s="3"/>
      <c r="D60" s="3">
        <f>D59*(1+投資報酬率)+主表[[#This Row],[存入淨額]]</f>
        <v>953020.79272450553</v>
      </c>
      <c r="E60" s="3">
        <f t="shared" si="3"/>
        <v>46979.207275494467</v>
      </c>
      <c r="F60" s="5">
        <f>IFERROR(VLOOKUP(主表[[#This Row],[保險年齡]],保險費率表[],3,FALSE),0)</f>
        <v>0</v>
      </c>
      <c r="G60" s="3">
        <f>主表[[#This Row],[風險費率
(萬元)]]*(主表[[#This Row],[保障缺額]]/10000)</f>
        <v>0</v>
      </c>
      <c r="H60" s="3">
        <f>主表[[#This Row],[投入金額]]-主表[[#This Row],[風險保費]]</f>
        <v>0</v>
      </c>
    </row>
    <row r="61" spans="1:8" x14ac:dyDescent="0.25">
      <c r="A61" s="4">
        <v>57</v>
      </c>
      <c r="B61" s="4">
        <f t="shared" si="1"/>
        <v>87</v>
      </c>
      <c r="C61" s="3"/>
      <c r="D61" s="3">
        <f>D60*(1+投資報酬率)+主表[[#This Row],[存入淨額]]</f>
        <v>966363.08382264862</v>
      </c>
      <c r="E61" s="3">
        <f t="shared" si="3"/>
        <v>33636.916177351377</v>
      </c>
      <c r="F61" s="5">
        <f>IFERROR(VLOOKUP(主表[[#This Row],[保險年齡]],保險費率表[],3,FALSE),0)</f>
        <v>0</v>
      </c>
      <c r="G61" s="3">
        <f>主表[[#This Row],[風險費率
(萬元)]]*(主表[[#This Row],[保障缺額]]/10000)</f>
        <v>0</v>
      </c>
      <c r="H61" s="3">
        <f>主表[[#This Row],[投入金額]]-主表[[#This Row],[風險保費]]</f>
        <v>0</v>
      </c>
    </row>
    <row r="62" spans="1:8" x14ac:dyDescent="0.25">
      <c r="A62" s="4">
        <v>58</v>
      </c>
      <c r="B62" s="4">
        <f t="shared" si="1"/>
        <v>88</v>
      </c>
      <c r="C62" s="3"/>
      <c r="D62" s="3">
        <f>D61*(1+投資報酬率)+主表[[#This Row],[存入淨額]]</f>
        <v>979892.16699616576</v>
      </c>
      <c r="E62" s="3">
        <f t="shared" si="3"/>
        <v>20107.833003834239</v>
      </c>
      <c r="F62" s="5">
        <f>IFERROR(VLOOKUP(主表[[#This Row],[保險年齡]],保險費率表[],3,FALSE),0)</f>
        <v>0</v>
      </c>
      <c r="G62" s="3">
        <f>主表[[#This Row],[風險費率
(萬元)]]*(主表[[#This Row],[保障缺額]]/10000)</f>
        <v>0</v>
      </c>
      <c r="H62" s="3">
        <f>主表[[#This Row],[投入金額]]-主表[[#This Row],[風險保費]]</f>
        <v>0</v>
      </c>
    </row>
    <row r="63" spans="1:8" x14ac:dyDescent="0.25">
      <c r="A63" s="4">
        <v>59</v>
      </c>
      <c r="B63" s="4">
        <f t="shared" si="1"/>
        <v>89</v>
      </c>
      <c r="C63" s="3"/>
      <c r="D63" s="3">
        <f>D62*(1+投資報酬率)+主表[[#This Row],[存入淨額]]</f>
        <v>993610.6573341121</v>
      </c>
      <c r="E63" s="3">
        <f t="shared" si="3"/>
        <v>6389.3426658879034</v>
      </c>
      <c r="F63" s="5">
        <f>IFERROR(VLOOKUP(主表[[#This Row],[保險年齡]],保險費率表[],3,FALSE),0)</f>
        <v>0</v>
      </c>
      <c r="G63" s="3">
        <f>主表[[#This Row],[風險費率
(萬元)]]*(主表[[#This Row],[保障缺額]]/10000)</f>
        <v>0</v>
      </c>
      <c r="H63" s="3">
        <f>主表[[#This Row],[投入金額]]-主表[[#This Row],[風險保費]]</f>
        <v>0</v>
      </c>
    </row>
    <row r="64" spans="1:8" x14ac:dyDescent="0.25">
      <c r="A64" s="4">
        <v>60</v>
      </c>
      <c r="B64" s="4">
        <f t="shared" si="1"/>
        <v>90</v>
      </c>
      <c r="C64" s="3"/>
      <c r="D64" s="3">
        <f>D63*(1+投資報酬率)+主表[[#This Row],[存入淨額]]</f>
        <v>1007521.2065367897</v>
      </c>
      <c r="E64" s="3">
        <f t="shared" si="3"/>
        <v>0</v>
      </c>
      <c r="F64" s="5">
        <f>IFERROR(VLOOKUP(主表[[#This Row],[保險年齡]],保險費率表[],3,FALSE),0)</f>
        <v>0</v>
      </c>
      <c r="G64" s="3">
        <f>主表[[#This Row],[風險費率
(萬元)]]*(主表[[#This Row],[保障缺額]]/10000)</f>
        <v>0</v>
      </c>
      <c r="H64" s="3">
        <f>主表[[#This Row],[投入金額]]-主表[[#This Row],[風險保費]]</f>
        <v>0</v>
      </c>
    </row>
    <row r="65" spans="1:8" x14ac:dyDescent="0.25">
      <c r="A65" s="4">
        <v>61</v>
      </c>
      <c r="B65" s="4">
        <f t="shared" si="1"/>
        <v>91</v>
      </c>
      <c r="C65" s="3"/>
      <c r="D65" s="3">
        <f>D64*(1+投資報酬率)+主表[[#This Row],[存入淨額]]</f>
        <v>1021626.5034283047</v>
      </c>
      <c r="E65" s="3">
        <f t="shared" si="3"/>
        <v>0</v>
      </c>
      <c r="F65" s="5">
        <f>IFERROR(VLOOKUP(主表[[#This Row],[保險年齡]],保險費率表[],3,FALSE),0)</f>
        <v>0</v>
      </c>
      <c r="G65" s="3">
        <f>主表[[#This Row],[風險費率
(萬元)]]*(主表[[#This Row],[保障缺額]]/10000)</f>
        <v>0</v>
      </c>
      <c r="H65" s="3">
        <f>主表[[#This Row],[投入金額]]-主表[[#This Row],[風險保費]]</f>
        <v>0</v>
      </c>
    </row>
    <row r="66" spans="1:8" x14ac:dyDescent="0.25">
      <c r="A66" s="4">
        <v>62</v>
      </c>
      <c r="B66" s="4">
        <f t="shared" si="1"/>
        <v>92</v>
      </c>
      <c r="C66" s="3"/>
      <c r="D66" s="3">
        <f>D65*(1+投資報酬率)+主表[[#This Row],[存入淨額]]</f>
        <v>1035929.2744763009</v>
      </c>
      <c r="E66" s="3">
        <f t="shared" si="3"/>
        <v>0</v>
      </c>
      <c r="F66" s="5">
        <f>IFERROR(VLOOKUP(主表[[#This Row],[保險年齡]],保險費率表[],3,FALSE),0)</f>
        <v>0</v>
      </c>
      <c r="G66" s="3">
        <f>主表[[#This Row],[風險費率
(萬元)]]*(主表[[#This Row],[保障缺額]]/10000)</f>
        <v>0</v>
      </c>
      <c r="H66" s="3">
        <f>主表[[#This Row],[投入金額]]-主表[[#This Row],[風險保費]]</f>
        <v>0</v>
      </c>
    </row>
    <row r="67" spans="1:8" x14ac:dyDescent="0.25">
      <c r="A67" s="4">
        <v>63</v>
      </c>
      <c r="B67" s="4">
        <f t="shared" si="1"/>
        <v>93</v>
      </c>
      <c r="C67" s="3"/>
      <c r="D67" s="3">
        <f>D66*(1+投資報酬率)+主表[[#This Row],[存入淨額]]</f>
        <v>1050432.2843189691</v>
      </c>
      <c r="E67" s="3">
        <f t="shared" si="3"/>
        <v>0</v>
      </c>
      <c r="F67" s="5">
        <f>IFERROR(VLOOKUP(主表[[#This Row],[保險年齡]],保險費率表[],3,FALSE),0)</f>
        <v>0</v>
      </c>
      <c r="G67" s="3">
        <f>主表[[#This Row],[風險費率
(萬元)]]*(主表[[#This Row],[保障缺額]]/10000)</f>
        <v>0</v>
      </c>
      <c r="H67" s="3">
        <f>主表[[#This Row],[投入金額]]-主表[[#This Row],[風險保費]]</f>
        <v>0</v>
      </c>
    </row>
    <row r="68" spans="1:8" x14ac:dyDescent="0.25">
      <c r="A68" s="4">
        <v>64</v>
      </c>
      <c r="B68" s="4">
        <f t="shared" si="1"/>
        <v>94</v>
      </c>
      <c r="C68" s="3"/>
      <c r="D68" s="3">
        <f>D67*(1+投資報酬率)+主表[[#This Row],[存入淨額]]</f>
        <v>1065138.3362994348</v>
      </c>
      <c r="E68" s="3">
        <f t="shared" si="3"/>
        <v>0</v>
      </c>
      <c r="F68" s="5">
        <f>IFERROR(VLOOKUP(主表[[#This Row],[保險年齡]],保險費率表[],3,FALSE),0)</f>
        <v>0</v>
      </c>
      <c r="G68" s="3">
        <f>主表[[#This Row],[風險費率
(萬元)]]*(主表[[#This Row],[保障缺額]]/10000)</f>
        <v>0</v>
      </c>
      <c r="H68" s="3">
        <f>主表[[#This Row],[投入金額]]-主表[[#This Row],[風險保費]]</f>
        <v>0</v>
      </c>
    </row>
    <row r="69" spans="1:8" x14ac:dyDescent="0.25">
      <c r="A69" s="4">
        <v>65</v>
      </c>
      <c r="B69" s="4">
        <f t="shared" si="1"/>
        <v>95</v>
      </c>
      <c r="C69" s="3"/>
      <c r="D69" s="3">
        <f>D68*(1+投資報酬率)+主表[[#This Row],[存入淨額]]</f>
        <v>1080050.2730076269</v>
      </c>
      <c r="E69" s="3">
        <f t="shared" si="3"/>
        <v>0</v>
      </c>
      <c r="F69" s="5">
        <f>IFERROR(VLOOKUP(主表[[#This Row],[保險年齡]],保險費率表[],3,FALSE),0)</f>
        <v>0</v>
      </c>
      <c r="G69" s="3">
        <f>主表[[#This Row],[風險費率
(萬元)]]*(主表[[#This Row],[保障缺額]]/10000)</f>
        <v>0</v>
      </c>
      <c r="H69" s="3">
        <f>主表[[#This Row],[投入金額]]-主表[[#This Row],[風險保費]]</f>
        <v>0</v>
      </c>
    </row>
    <row r="70" spans="1:8" x14ac:dyDescent="0.25">
      <c r="A70" s="4">
        <v>66</v>
      </c>
      <c r="B70" s="4">
        <f t="shared" si="1"/>
        <v>96</v>
      </c>
      <c r="C70" s="3"/>
      <c r="D70" s="3">
        <f>D69*(1+投資報酬率)+主表[[#This Row],[存入淨額]]</f>
        <v>1095170.9768297337</v>
      </c>
      <c r="E70" s="3">
        <f t="shared" si="3"/>
        <v>0</v>
      </c>
      <c r="F70" s="5">
        <f>IFERROR(VLOOKUP(主表[[#This Row],[保險年齡]],保險費率表[],3,FALSE),0)</f>
        <v>0</v>
      </c>
      <c r="G70" s="3">
        <f>主表[[#This Row],[風險費率
(萬元)]]*(主表[[#This Row],[保障缺額]]/10000)</f>
        <v>0</v>
      </c>
      <c r="H70" s="3">
        <f>主表[[#This Row],[投入金額]]-主表[[#This Row],[風險保費]]</f>
        <v>0</v>
      </c>
    </row>
    <row r="71" spans="1:8" x14ac:dyDescent="0.25">
      <c r="A71" s="4">
        <v>67</v>
      </c>
      <c r="B71" s="4">
        <f t="shared" ref="B71:B74" si="4">B70+1</f>
        <v>97</v>
      </c>
      <c r="C71" s="3"/>
      <c r="D71" s="3">
        <f>D70*(1+投資報酬率)+主表[[#This Row],[存入淨額]]</f>
        <v>1110503.3705053499</v>
      </c>
      <c r="E71" s="3">
        <f t="shared" si="3"/>
        <v>0</v>
      </c>
      <c r="F71" s="5">
        <f>IFERROR(VLOOKUP(主表[[#This Row],[保險年齡]],保險費率表[],3,FALSE),0)</f>
        <v>0</v>
      </c>
      <c r="G71" s="3">
        <f>主表[[#This Row],[風險費率
(萬元)]]*(主表[[#This Row],[保障缺額]]/10000)</f>
        <v>0</v>
      </c>
      <c r="H71" s="3">
        <f>主表[[#This Row],[投入金額]]-主表[[#This Row],[風險保費]]</f>
        <v>0</v>
      </c>
    </row>
    <row r="72" spans="1:8" x14ac:dyDescent="0.25">
      <c r="A72" s="4">
        <v>68</v>
      </c>
      <c r="B72" s="4">
        <f t="shared" si="4"/>
        <v>98</v>
      </c>
      <c r="C72" s="3"/>
      <c r="D72" s="3">
        <f>D71*(1+投資報酬率)+主表[[#This Row],[存入淨額]]</f>
        <v>1126050.417692425</v>
      </c>
      <c r="E72" s="3">
        <f t="shared" si="3"/>
        <v>0</v>
      </c>
      <c r="F72" s="5">
        <f>IFERROR(VLOOKUP(主表[[#This Row],[保險年齡]],保險費率表[],3,FALSE),0)</f>
        <v>0</v>
      </c>
      <c r="G72" s="3">
        <f>主表[[#This Row],[風險費率
(萬元)]]*(主表[[#This Row],[保障缺額]]/10000)</f>
        <v>0</v>
      </c>
      <c r="H72" s="3">
        <f>主表[[#This Row],[投入金額]]-主表[[#This Row],[風險保費]]</f>
        <v>0</v>
      </c>
    </row>
    <row r="73" spans="1:8" x14ac:dyDescent="0.25">
      <c r="A73" s="4">
        <v>69</v>
      </c>
      <c r="B73" s="4">
        <f t="shared" si="4"/>
        <v>99</v>
      </c>
      <c r="C73" s="3"/>
      <c r="D73" s="3">
        <f>D72*(1+投資報酬率)+主表[[#This Row],[存入淨額]]</f>
        <v>1141815.123540119</v>
      </c>
      <c r="E73" s="3">
        <f t="shared" si="3"/>
        <v>0</v>
      </c>
      <c r="F73" s="5">
        <f>IFERROR(VLOOKUP(主表[[#This Row],[保險年齡]],保險費率表[],3,FALSE),0)</f>
        <v>0</v>
      </c>
      <c r="G73" s="3">
        <f>主表[[#This Row],[風險費率
(萬元)]]*(主表[[#This Row],[保障缺額]]/10000)</f>
        <v>0</v>
      </c>
      <c r="H73" s="3">
        <f>主表[[#This Row],[投入金額]]-主表[[#This Row],[風險保費]]</f>
        <v>0</v>
      </c>
    </row>
    <row r="74" spans="1:8" x14ac:dyDescent="0.25">
      <c r="A74" s="4">
        <v>70</v>
      </c>
      <c r="B74" s="4">
        <f t="shared" si="4"/>
        <v>100</v>
      </c>
      <c r="C74" s="3"/>
      <c r="D74" s="3">
        <f>D73*(1+投資報酬率)+主表[[#This Row],[存入淨額]]</f>
        <v>1157800.5352696807</v>
      </c>
      <c r="E74" s="3">
        <f t="shared" si="3"/>
        <v>0</v>
      </c>
      <c r="F74" s="5">
        <f>IFERROR(VLOOKUP(主表[[#This Row],[保險年齡]],保險費率表[],3,FALSE),0)</f>
        <v>0</v>
      </c>
      <c r="G74" s="3">
        <f>主表[[#This Row],[風險費率
(萬元)]]*(主表[[#This Row],[保障缺額]]/10000)</f>
        <v>0</v>
      </c>
      <c r="H74" s="3">
        <f>主表[[#This Row],[投入金額]]-主表[[#This Row],[風險保費]]</f>
        <v>0</v>
      </c>
    </row>
  </sheetData>
  <phoneticPr fontId="1" type="noConversion"/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zoomScale="130" zoomScaleNormal="130" workbookViewId="0">
      <selection activeCell="C12" sqref="C12"/>
    </sheetView>
  </sheetViews>
  <sheetFormatPr defaultRowHeight="15.75" x14ac:dyDescent="0.25"/>
  <cols>
    <col min="1" max="1" width="12.125" style="1" customWidth="1"/>
    <col min="2" max="2" width="14.5" style="1" customWidth="1"/>
    <col min="3" max="3" width="16.75" style="1" customWidth="1"/>
    <col min="4" max="16384" width="9" style="1"/>
  </cols>
  <sheetData>
    <row r="1" spans="1:5" x14ac:dyDescent="0.25">
      <c r="A1" s="1" t="s">
        <v>11</v>
      </c>
      <c r="E1" s="1" t="s">
        <v>13</v>
      </c>
    </row>
    <row r="2" spans="1:5" x14ac:dyDescent="0.25">
      <c r="A2" s="7" t="s">
        <v>7</v>
      </c>
      <c r="B2" s="7" t="s">
        <v>8</v>
      </c>
      <c r="C2" s="7" t="s">
        <v>10</v>
      </c>
      <c r="E2" s="6" t="s">
        <v>12</v>
      </c>
    </row>
    <row r="3" spans="1:5" x14ac:dyDescent="0.25">
      <c r="A3" s="7">
        <v>15</v>
      </c>
      <c r="B3" s="7">
        <v>9.3000000000000007</v>
      </c>
      <c r="C3" s="7">
        <v>4.3</v>
      </c>
    </row>
    <row r="4" spans="1:5" x14ac:dyDescent="0.25">
      <c r="A4" s="7">
        <v>16</v>
      </c>
      <c r="B4" s="7">
        <v>12.600000000000001</v>
      </c>
      <c r="C4" s="7">
        <v>4.9000000000000004</v>
      </c>
    </row>
    <row r="5" spans="1:5" x14ac:dyDescent="0.25">
      <c r="A5" s="7">
        <v>17</v>
      </c>
      <c r="B5" s="7">
        <v>15.5</v>
      </c>
      <c r="C5" s="7">
        <v>5.4</v>
      </c>
    </row>
    <row r="6" spans="1:5" x14ac:dyDescent="0.25">
      <c r="A6" s="7">
        <v>18</v>
      </c>
      <c r="B6" s="7">
        <v>15.9</v>
      </c>
      <c r="C6" s="7">
        <v>5.9</v>
      </c>
    </row>
    <row r="7" spans="1:5" x14ac:dyDescent="0.25">
      <c r="A7" s="7">
        <v>19</v>
      </c>
      <c r="B7" s="7">
        <v>16</v>
      </c>
      <c r="C7" s="7">
        <v>6.4</v>
      </c>
    </row>
    <row r="8" spans="1:5" x14ac:dyDescent="0.25">
      <c r="A8" s="7">
        <v>20</v>
      </c>
      <c r="B8" s="7">
        <v>16.2</v>
      </c>
      <c r="C8" s="7">
        <v>6.5</v>
      </c>
    </row>
    <row r="9" spans="1:5" x14ac:dyDescent="0.25">
      <c r="A9" s="7">
        <v>21</v>
      </c>
      <c r="B9" s="7">
        <v>16.2</v>
      </c>
      <c r="C9" s="7">
        <v>6.7</v>
      </c>
    </row>
    <row r="10" spans="1:5" x14ac:dyDescent="0.25">
      <c r="A10" s="7">
        <v>22</v>
      </c>
      <c r="B10" s="7">
        <v>16.2</v>
      </c>
      <c r="C10" s="7">
        <v>6.5</v>
      </c>
    </row>
    <row r="11" spans="1:5" x14ac:dyDescent="0.25">
      <c r="A11" s="7">
        <v>23</v>
      </c>
      <c r="B11" s="7">
        <v>16</v>
      </c>
      <c r="C11" s="7">
        <v>6.5</v>
      </c>
    </row>
    <row r="12" spans="1:5" x14ac:dyDescent="0.25">
      <c r="A12" s="7">
        <v>24</v>
      </c>
      <c r="B12" s="7">
        <v>16</v>
      </c>
      <c r="C12" s="7">
        <v>6.4</v>
      </c>
    </row>
    <row r="13" spans="1:5" x14ac:dyDescent="0.25">
      <c r="A13" s="7">
        <v>25</v>
      </c>
      <c r="B13" s="7">
        <v>16</v>
      </c>
      <c r="C13" s="7">
        <v>6.2</v>
      </c>
    </row>
    <row r="14" spans="1:5" x14ac:dyDescent="0.25">
      <c r="A14" s="7">
        <v>26</v>
      </c>
      <c r="B14" s="7">
        <v>16</v>
      </c>
      <c r="C14" s="7">
        <v>6.2</v>
      </c>
    </row>
    <row r="15" spans="1:5" x14ac:dyDescent="0.25">
      <c r="A15" s="7">
        <v>27</v>
      </c>
      <c r="B15" s="7">
        <v>16</v>
      </c>
      <c r="C15" s="7">
        <v>6.2</v>
      </c>
    </row>
    <row r="16" spans="1:5" x14ac:dyDescent="0.25">
      <c r="A16" s="7">
        <v>28</v>
      </c>
      <c r="B16" s="7">
        <v>16.400000000000002</v>
      </c>
      <c r="C16" s="7">
        <v>6.5</v>
      </c>
    </row>
    <row r="17" spans="1:3" x14ac:dyDescent="0.25">
      <c r="A17" s="7">
        <v>29</v>
      </c>
      <c r="B17" s="7">
        <v>16.7</v>
      </c>
      <c r="C17" s="7">
        <v>6.9</v>
      </c>
    </row>
    <row r="18" spans="1:3" x14ac:dyDescent="0.25">
      <c r="A18" s="7">
        <v>30</v>
      </c>
      <c r="B18" s="7">
        <v>17.2</v>
      </c>
      <c r="C18" s="7">
        <v>7.4</v>
      </c>
    </row>
    <row r="19" spans="1:3" x14ac:dyDescent="0.25">
      <c r="A19" s="7">
        <v>31</v>
      </c>
      <c r="B19" s="7">
        <v>17.8</v>
      </c>
      <c r="C19" s="7">
        <v>7.9</v>
      </c>
    </row>
    <row r="20" spans="1:3" x14ac:dyDescent="0.25">
      <c r="A20" s="7">
        <v>32</v>
      </c>
      <c r="B20" s="7">
        <v>18.8</v>
      </c>
      <c r="C20" s="7">
        <v>8.5</v>
      </c>
    </row>
    <row r="21" spans="1:3" x14ac:dyDescent="0.25">
      <c r="A21" s="7">
        <v>33</v>
      </c>
      <c r="B21" s="7">
        <v>20.100000000000001</v>
      </c>
      <c r="C21" s="7">
        <v>9.2000000000000011</v>
      </c>
    </row>
    <row r="22" spans="1:3" x14ac:dyDescent="0.25">
      <c r="A22" s="7">
        <v>34</v>
      </c>
      <c r="B22" s="7">
        <v>21.6</v>
      </c>
      <c r="C22" s="7">
        <v>9.8000000000000007</v>
      </c>
    </row>
    <row r="23" spans="1:3" x14ac:dyDescent="0.25">
      <c r="A23" s="7">
        <v>35</v>
      </c>
      <c r="B23" s="7">
        <v>23.400000000000002</v>
      </c>
      <c r="C23" s="7">
        <v>10.600000000000001</v>
      </c>
    </row>
    <row r="24" spans="1:3" x14ac:dyDescent="0.25">
      <c r="A24" s="7">
        <v>36</v>
      </c>
      <c r="B24" s="7">
        <v>25.200000000000003</v>
      </c>
      <c r="C24" s="7">
        <v>11.5</v>
      </c>
    </row>
    <row r="25" spans="1:3" x14ac:dyDescent="0.25">
      <c r="A25" s="7">
        <v>37</v>
      </c>
      <c r="B25" s="7">
        <v>27.5</v>
      </c>
      <c r="C25" s="7">
        <v>12.3</v>
      </c>
    </row>
    <row r="26" spans="1:3" x14ac:dyDescent="0.25">
      <c r="A26" s="7">
        <v>38</v>
      </c>
      <c r="B26" s="7">
        <v>29.700000000000003</v>
      </c>
      <c r="C26" s="7">
        <v>13.3</v>
      </c>
    </row>
    <row r="27" spans="1:3" x14ac:dyDescent="0.25">
      <c r="A27" s="7">
        <v>39</v>
      </c>
      <c r="B27" s="7">
        <v>31.8</v>
      </c>
      <c r="C27" s="7">
        <v>14.200000000000001</v>
      </c>
    </row>
    <row r="28" spans="1:3" x14ac:dyDescent="0.25">
      <c r="A28" s="7">
        <v>40</v>
      </c>
      <c r="B28" s="7">
        <v>34.300000000000004</v>
      </c>
      <c r="C28" s="7">
        <v>15.4</v>
      </c>
    </row>
    <row r="29" spans="1:3" x14ac:dyDescent="0.25">
      <c r="A29" s="7">
        <v>41</v>
      </c>
      <c r="B29" s="7">
        <v>37.1</v>
      </c>
      <c r="C29" s="7">
        <v>16.5</v>
      </c>
    </row>
    <row r="30" spans="1:3" x14ac:dyDescent="0.25">
      <c r="A30" s="7">
        <v>42</v>
      </c>
      <c r="B30" s="7">
        <v>40.200000000000003</v>
      </c>
      <c r="C30" s="7">
        <v>17.8</v>
      </c>
    </row>
    <row r="31" spans="1:3" x14ac:dyDescent="0.25">
      <c r="A31" s="7">
        <v>43</v>
      </c>
      <c r="B31" s="7">
        <v>43.800000000000004</v>
      </c>
      <c r="C31" s="7">
        <v>19.400000000000002</v>
      </c>
    </row>
    <row r="32" spans="1:3" x14ac:dyDescent="0.25">
      <c r="A32" s="7">
        <v>44</v>
      </c>
      <c r="B32" s="7">
        <v>47.800000000000004</v>
      </c>
      <c r="C32" s="7">
        <v>21.1</v>
      </c>
    </row>
    <row r="33" spans="1:3" x14ac:dyDescent="0.25">
      <c r="A33" s="7">
        <v>45</v>
      </c>
      <c r="B33" s="7">
        <v>52</v>
      </c>
      <c r="C33" s="7">
        <v>23</v>
      </c>
    </row>
    <row r="34" spans="1:3" x14ac:dyDescent="0.25">
      <c r="A34" s="7">
        <v>46</v>
      </c>
      <c r="B34" s="7">
        <v>56.6</v>
      </c>
      <c r="C34" s="7">
        <v>25.400000000000002</v>
      </c>
    </row>
    <row r="35" spans="1:3" x14ac:dyDescent="0.25">
      <c r="A35" s="7">
        <v>47</v>
      </c>
      <c r="B35" s="7">
        <v>61.400000000000006</v>
      </c>
      <c r="C35" s="7">
        <v>27.8</v>
      </c>
    </row>
    <row r="36" spans="1:3" x14ac:dyDescent="0.25">
      <c r="A36" s="7">
        <v>48</v>
      </c>
      <c r="B36" s="7">
        <v>66.8</v>
      </c>
      <c r="C36" s="7">
        <v>30.8</v>
      </c>
    </row>
    <row r="37" spans="1:3" x14ac:dyDescent="0.25">
      <c r="A37" s="7">
        <v>49</v>
      </c>
      <c r="B37" s="7">
        <v>72.600000000000009</v>
      </c>
      <c r="C37" s="7">
        <v>33.9</v>
      </c>
    </row>
    <row r="38" spans="1:3" x14ac:dyDescent="0.25">
      <c r="A38" s="7">
        <v>50</v>
      </c>
      <c r="B38" s="7">
        <v>78.300000000000011</v>
      </c>
      <c r="C38" s="7">
        <v>37.300000000000004</v>
      </c>
    </row>
    <row r="39" spans="1:3" x14ac:dyDescent="0.25">
      <c r="A39" s="7">
        <v>51</v>
      </c>
      <c r="B39" s="7">
        <v>84.2</v>
      </c>
      <c r="C39" s="7">
        <v>40.700000000000003</v>
      </c>
    </row>
    <row r="40" spans="1:3" x14ac:dyDescent="0.25">
      <c r="A40" s="7">
        <v>52</v>
      </c>
      <c r="B40" s="7">
        <v>90.5</v>
      </c>
      <c r="C40" s="7">
        <v>44</v>
      </c>
    </row>
    <row r="41" spans="1:3" x14ac:dyDescent="0.25">
      <c r="A41" s="7">
        <v>53</v>
      </c>
      <c r="B41" s="7">
        <v>96.800000000000011</v>
      </c>
      <c r="C41" s="7">
        <v>47.5</v>
      </c>
    </row>
    <row r="42" spans="1:3" x14ac:dyDescent="0.25">
      <c r="A42" s="7">
        <v>54</v>
      </c>
      <c r="B42" s="7">
        <v>103.4</v>
      </c>
      <c r="C42" s="7">
        <v>51.1</v>
      </c>
    </row>
    <row r="43" spans="1:3" x14ac:dyDescent="0.25">
      <c r="A43" s="7">
        <v>55</v>
      </c>
      <c r="B43" s="7">
        <v>112.60000000000001</v>
      </c>
      <c r="C43" s="7">
        <v>55.1</v>
      </c>
    </row>
    <row r="44" spans="1:3" x14ac:dyDescent="0.25">
      <c r="A44" s="7">
        <v>56</v>
      </c>
      <c r="B44" s="7">
        <v>122.60000000000001</v>
      </c>
      <c r="C44" s="7">
        <v>59.900000000000006</v>
      </c>
    </row>
    <row r="45" spans="1:3" x14ac:dyDescent="0.25">
      <c r="A45" s="7">
        <v>57</v>
      </c>
      <c r="B45" s="7">
        <v>133.70000000000002</v>
      </c>
      <c r="C45" s="7">
        <v>65.8</v>
      </c>
    </row>
    <row r="46" spans="1:3" x14ac:dyDescent="0.25">
      <c r="A46" s="7">
        <v>58</v>
      </c>
      <c r="B46" s="7">
        <v>146.1</v>
      </c>
      <c r="C46" s="7">
        <v>72.7</v>
      </c>
    </row>
    <row r="47" spans="1:3" x14ac:dyDescent="0.25">
      <c r="A47" s="7">
        <v>59</v>
      </c>
      <c r="B47" s="7">
        <v>159.70000000000002</v>
      </c>
      <c r="C47" s="7">
        <v>80.800000000000011</v>
      </c>
    </row>
    <row r="48" spans="1:3" x14ac:dyDescent="0.25">
      <c r="A48" s="7">
        <v>60</v>
      </c>
      <c r="B48" s="7">
        <v>174.8</v>
      </c>
      <c r="C48" s="7">
        <v>90</v>
      </c>
    </row>
    <row r="49" spans="1:3" x14ac:dyDescent="0.25">
      <c r="A49" s="7">
        <v>61</v>
      </c>
      <c r="B49" s="7">
        <v>191.10000000000002</v>
      </c>
      <c r="C49" s="7">
        <v>100</v>
      </c>
    </row>
    <row r="50" spans="1:3" x14ac:dyDescent="0.25">
      <c r="A50" s="7">
        <v>62</v>
      </c>
      <c r="B50" s="7">
        <v>209.10000000000002</v>
      </c>
      <c r="C50" s="7">
        <v>110.60000000000001</v>
      </c>
    </row>
    <row r="51" spans="1:3" x14ac:dyDescent="0.25">
      <c r="A51" s="7">
        <v>63</v>
      </c>
      <c r="B51" s="7">
        <v>228.60000000000002</v>
      </c>
      <c r="C51" s="7">
        <v>122</v>
      </c>
    </row>
    <row r="52" spans="1:3" x14ac:dyDescent="0.25">
      <c r="A52" s="7">
        <v>64</v>
      </c>
      <c r="B52" s="7">
        <v>250</v>
      </c>
      <c r="C52" s="7">
        <v>134</v>
      </c>
    </row>
    <row r="53" spans="1:3" x14ac:dyDescent="0.25">
      <c r="A53" s="7">
        <v>65</v>
      </c>
      <c r="B53" s="7">
        <v>273.3</v>
      </c>
      <c r="C53" s="7">
        <v>147.30000000000001</v>
      </c>
    </row>
    <row r="54" spans="1:3" x14ac:dyDescent="0.25">
      <c r="A54" s="7">
        <v>66</v>
      </c>
      <c r="B54" s="7">
        <v>299</v>
      </c>
      <c r="C54" s="7">
        <v>162</v>
      </c>
    </row>
    <row r="55" spans="1:3" x14ac:dyDescent="0.25">
      <c r="A55" s="7">
        <v>67</v>
      </c>
      <c r="B55" s="7">
        <v>327.10000000000002</v>
      </c>
      <c r="C55" s="7">
        <v>178.4</v>
      </c>
    </row>
    <row r="56" spans="1:3" x14ac:dyDescent="0.25">
      <c r="A56" s="7">
        <v>68</v>
      </c>
      <c r="B56" s="7">
        <v>357.8</v>
      </c>
      <c r="C56" s="7">
        <v>196.70000000000002</v>
      </c>
    </row>
    <row r="57" spans="1:3" x14ac:dyDescent="0.25">
      <c r="A57" s="7">
        <v>69</v>
      </c>
      <c r="B57" s="7">
        <v>391.3</v>
      </c>
      <c r="C57" s="7">
        <v>217</v>
      </c>
    </row>
    <row r="58" spans="1:3" x14ac:dyDescent="0.25">
      <c r="A58" s="7">
        <v>70</v>
      </c>
      <c r="B58" s="7">
        <v>428.1</v>
      </c>
      <c r="C58" s="7">
        <v>239.9</v>
      </c>
    </row>
    <row r="59" spans="1:3" x14ac:dyDescent="0.25">
      <c r="A59" s="7">
        <v>71</v>
      </c>
      <c r="B59" s="7">
        <v>468.5</v>
      </c>
      <c r="C59" s="7">
        <v>265.10000000000002</v>
      </c>
    </row>
    <row r="60" spans="1:3" x14ac:dyDescent="0.25">
      <c r="A60" s="7">
        <v>72</v>
      </c>
      <c r="B60" s="7">
        <v>512.5</v>
      </c>
      <c r="C60" s="7">
        <v>293</v>
      </c>
    </row>
    <row r="61" spans="1:3" x14ac:dyDescent="0.25">
      <c r="A61" s="7">
        <v>73</v>
      </c>
      <c r="B61" s="7">
        <v>560.6</v>
      </c>
      <c r="C61" s="7">
        <v>323.8</v>
      </c>
    </row>
    <row r="62" spans="1:3" x14ac:dyDescent="0.25">
      <c r="A62" s="7">
        <v>74</v>
      </c>
      <c r="B62" s="7">
        <v>613.30000000000007</v>
      </c>
      <c r="C62" s="7">
        <v>358</v>
      </c>
    </row>
    <row r="63" spans="1:3" x14ac:dyDescent="0.25">
      <c r="A63" s="7">
        <v>75</v>
      </c>
      <c r="B63" s="7">
        <v>670.7</v>
      </c>
      <c r="C63" s="7">
        <v>395.8</v>
      </c>
    </row>
    <row r="64" spans="1:3" x14ac:dyDescent="0.25">
      <c r="A64" s="7">
        <v>76</v>
      </c>
      <c r="B64" s="7">
        <v>733.6</v>
      </c>
      <c r="C64" s="7">
        <v>437.6</v>
      </c>
    </row>
    <row r="65" spans="1:3" x14ac:dyDescent="0.25">
      <c r="A65" s="7">
        <v>77</v>
      </c>
      <c r="B65" s="7">
        <v>802.30000000000007</v>
      </c>
      <c r="C65" s="7">
        <v>483.8</v>
      </c>
    </row>
    <row r="66" spans="1:3" x14ac:dyDescent="0.25">
      <c r="A66" s="7">
        <v>78</v>
      </c>
      <c r="B66" s="7">
        <v>877.1</v>
      </c>
      <c r="C66" s="7">
        <v>534.80000000000007</v>
      </c>
    </row>
    <row r="67" spans="1:3" x14ac:dyDescent="0.25">
      <c r="A67" s="7">
        <v>79</v>
      </c>
      <c r="B67" s="7">
        <v>958.6</v>
      </c>
      <c r="C67" s="7">
        <v>590.9</v>
      </c>
    </row>
    <row r="68" spans="1:3" x14ac:dyDescent="0.25">
      <c r="A68" s="7">
        <v>80</v>
      </c>
      <c r="B68" s="7">
        <v>1047.4000000000001</v>
      </c>
      <c r="C68" s="7">
        <v>653.1</v>
      </c>
    </row>
  </sheetData>
  <phoneticPr fontId="1" type="noConversion"/>
  <hyperlinks>
    <hyperlink ref="E2" r:id="rId1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實作練習 (337頁)</vt:lpstr>
      <vt:lpstr>台銀一年期定期壽險費率表</vt:lpstr>
      <vt:lpstr>投資報酬率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2016-04-22T05:59:37Z</dcterms:created>
  <dcterms:modified xsi:type="dcterms:W3CDTF">2016-05-20T13:18:27Z</dcterms:modified>
</cp:coreProperties>
</file>