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asterhsiao\Books\978-986-7283-71-9\chapter7\"/>
    </mc:Choice>
  </mc:AlternateContent>
  <bookViews>
    <workbookView xWindow="720" yWindow="975" windowWidth="14985" windowHeight="7515"/>
  </bookViews>
  <sheets>
    <sheet name="實作練習 (396頁)" sheetId="1" r:id="rId1"/>
  </sheets>
  <definedNames>
    <definedName name="指標利率">'實作練習 (396頁)'!$B$2</definedName>
    <definedName name="等效一段式利率">'實作練習 (396頁)'!$B$5</definedName>
    <definedName name="貸款金額">'實作練習 (396頁)'!$B$1</definedName>
    <definedName name="開辦費">'實作練習 (396頁)'!$B$4</definedName>
    <definedName name="總利息">'實作練習 (396頁)'!$B$6</definedName>
    <definedName name="總期數">'實作練習 (396頁)'!$B$3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E5" i="1" l="1"/>
  <c r="E6" i="1"/>
  <c r="E4" i="1"/>
  <c r="F4" i="1"/>
  <c r="F5" i="1"/>
  <c r="F6" i="1"/>
  <c r="J3" i="1"/>
  <c r="H4" i="1"/>
  <c r="I4" i="1" s="1"/>
  <c r="H5" i="1"/>
  <c r="H6" i="1"/>
  <c r="B14" i="1" l="1"/>
  <c r="B16" i="1"/>
  <c r="B367" i="1"/>
  <c r="B368" i="1"/>
  <c r="B369" i="1"/>
  <c r="B370" i="1"/>
  <c r="J4" i="1" l="1"/>
  <c r="I5" i="1" s="1"/>
  <c r="B12" i="1"/>
  <c r="B11" i="1"/>
  <c r="K4" i="1"/>
  <c r="B15" i="1"/>
  <c r="B13" i="1"/>
  <c r="J5" i="1" l="1"/>
  <c r="I6" i="1" s="1"/>
  <c r="B19" i="1"/>
  <c r="B17" i="1" l="1"/>
  <c r="B20" i="1"/>
  <c r="B18" i="1"/>
  <c r="B22" i="1"/>
  <c r="K5" i="1"/>
  <c r="B21" i="1"/>
  <c r="B158" i="1"/>
  <c r="B186" i="1"/>
  <c r="B114" i="1"/>
  <c r="B74" i="1"/>
  <c r="B30" i="1"/>
  <c r="B116" i="1"/>
  <c r="B100" i="1"/>
  <c r="B84" i="1"/>
  <c r="B52" i="1"/>
  <c r="B36" i="1"/>
  <c r="B247" i="1"/>
  <c r="B211" i="1"/>
  <c r="B187" i="1"/>
  <c r="B167" i="1"/>
  <c r="B119" i="1"/>
  <c r="B91" i="1"/>
  <c r="B59" i="1"/>
  <c r="B238" i="1"/>
  <c r="B206" i="1"/>
  <c r="B178" i="1"/>
  <c r="B98" i="1"/>
  <c r="B58" i="1"/>
  <c r="B154" i="1"/>
  <c r="B110" i="1"/>
  <c r="B90" i="1"/>
  <c r="B66" i="1"/>
  <c r="B26" i="1"/>
  <c r="B131" i="1"/>
  <c r="B107" i="1"/>
  <c r="B67" i="1"/>
  <c r="B43" i="1"/>
  <c r="B23" i="1"/>
  <c r="B210" i="1"/>
  <c r="B190" i="1"/>
  <c r="B170" i="1"/>
  <c r="B126" i="1"/>
  <c r="B106" i="1"/>
  <c r="B82" i="1"/>
  <c r="B42" i="1"/>
  <c r="B223" i="1"/>
  <c r="B207" i="1"/>
  <c r="B191" i="1"/>
  <c r="B175" i="1"/>
  <c r="B159" i="1"/>
  <c r="B143" i="1"/>
  <c r="B127" i="1"/>
  <c r="B111" i="1"/>
  <c r="B95" i="1"/>
  <c r="B79" i="1"/>
  <c r="B63" i="1"/>
  <c r="B47" i="1"/>
  <c r="B31" i="1"/>
  <c r="B246" i="1"/>
  <c r="B230" i="1"/>
  <c r="B214" i="1"/>
  <c r="B198" i="1"/>
  <c r="B182" i="1"/>
  <c r="B166" i="1"/>
  <c r="B150" i="1"/>
  <c r="B134" i="1"/>
  <c r="B118" i="1"/>
  <c r="B102" i="1"/>
  <c r="B86" i="1"/>
  <c r="B70" i="1"/>
  <c r="B54" i="1"/>
  <c r="B62" i="1" l="1"/>
  <c r="B146" i="1"/>
  <c r="B234" i="1"/>
  <c r="B87" i="1"/>
  <c r="B46" i="1"/>
  <c r="B130" i="1"/>
  <c r="B142" i="1"/>
  <c r="B35" i="1"/>
  <c r="B147" i="1"/>
  <c r="B231" i="1"/>
  <c r="B68" i="1"/>
  <c r="B132" i="1"/>
  <c r="B50" i="1"/>
  <c r="B138" i="1"/>
  <c r="B202" i="1"/>
  <c r="B242" i="1"/>
  <c r="B51" i="1"/>
  <c r="B83" i="1"/>
  <c r="B123" i="1"/>
  <c r="B155" i="1"/>
  <c r="B183" i="1"/>
  <c r="B215" i="1"/>
  <c r="B239" i="1"/>
  <c r="B32" i="1"/>
  <c r="B56" i="1"/>
  <c r="B76" i="1"/>
  <c r="B96" i="1"/>
  <c r="B120" i="1"/>
  <c r="B140" i="1"/>
  <c r="B156" i="1"/>
  <c r="B172" i="1"/>
  <c r="B188" i="1"/>
  <c r="B204" i="1"/>
  <c r="B220" i="1"/>
  <c r="B236" i="1"/>
  <c r="B25" i="1"/>
  <c r="B41" i="1"/>
  <c r="B57" i="1"/>
  <c r="B73" i="1"/>
  <c r="B89" i="1"/>
  <c r="B105" i="1"/>
  <c r="B121" i="1"/>
  <c r="B137" i="1"/>
  <c r="B153" i="1"/>
  <c r="B169" i="1"/>
  <c r="B185" i="1"/>
  <c r="B201" i="1"/>
  <c r="B217" i="1"/>
  <c r="B233" i="1"/>
  <c r="B249" i="1"/>
  <c r="B61" i="1"/>
  <c r="B93" i="1"/>
  <c r="B125" i="1"/>
  <c r="B157" i="1"/>
  <c r="B189" i="1"/>
  <c r="B221" i="1"/>
  <c r="K6" i="1"/>
  <c r="B133" i="1"/>
  <c r="B181" i="1"/>
  <c r="B229" i="1"/>
  <c r="B78" i="1"/>
  <c r="B162" i="1"/>
  <c r="B218" i="1"/>
  <c r="B250" i="1"/>
  <c r="B55" i="1"/>
  <c r="B99" i="1"/>
  <c r="B135" i="1"/>
  <c r="B163" i="1"/>
  <c r="B195" i="1"/>
  <c r="B219" i="1"/>
  <c r="B243" i="1"/>
  <c r="B40" i="1"/>
  <c r="B60" i="1"/>
  <c r="B80" i="1"/>
  <c r="B104" i="1"/>
  <c r="B124" i="1"/>
  <c r="B144" i="1"/>
  <c r="B160" i="1"/>
  <c r="B176" i="1"/>
  <c r="B192" i="1"/>
  <c r="B208" i="1"/>
  <c r="B224" i="1"/>
  <c r="B240" i="1"/>
  <c r="B29" i="1"/>
  <c r="B45" i="1"/>
  <c r="B77" i="1"/>
  <c r="B109" i="1"/>
  <c r="B141" i="1"/>
  <c r="B173" i="1"/>
  <c r="B205" i="1"/>
  <c r="B237" i="1"/>
  <c r="B165" i="1"/>
  <c r="B213" i="1"/>
  <c r="B94" i="1"/>
  <c r="B174" i="1"/>
  <c r="B222" i="1"/>
  <c r="B27" i="1"/>
  <c r="B71" i="1"/>
  <c r="B103" i="1"/>
  <c r="B139" i="1"/>
  <c r="B171" i="1"/>
  <c r="B199" i="1"/>
  <c r="B227" i="1"/>
  <c r="B24" i="1"/>
  <c r="B44" i="1"/>
  <c r="B64" i="1"/>
  <c r="B88" i="1"/>
  <c r="B108" i="1"/>
  <c r="B128" i="1"/>
  <c r="B148" i="1"/>
  <c r="B164" i="1"/>
  <c r="B180" i="1"/>
  <c r="B196" i="1"/>
  <c r="B212" i="1"/>
  <c r="B228" i="1"/>
  <c r="B244" i="1"/>
  <c r="B33" i="1"/>
  <c r="B49" i="1"/>
  <c r="B65" i="1"/>
  <c r="B81" i="1"/>
  <c r="B97" i="1"/>
  <c r="B113" i="1"/>
  <c r="B129" i="1"/>
  <c r="B145" i="1"/>
  <c r="B161" i="1"/>
  <c r="B177" i="1"/>
  <c r="B193" i="1"/>
  <c r="B209" i="1"/>
  <c r="B225" i="1"/>
  <c r="B241" i="1"/>
  <c r="J6" i="1"/>
  <c r="B115" i="1"/>
  <c r="B151" i="1"/>
  <c r="B179" i="1"/>
  <c r="B203" i="1"/>
  <c r="B235" i="1"/>
  <c r="B28" i="1"/>
  <c r="B48" i="1"/>
  <c r="B72" i="1"/>
  <c r="B92" i="1"/>
  <c r="B112" i="1"/>
  <c r="B136" i="1"/>
  <c r="B152" i="1"/>
  <c r="B168" i="1"/>
  <c r="B184" i="1"/>
  <c r="B200" i="1"/>
  <c r="B216" i="1"/>
  <c r="B232" i="1"/>
  <c r="B248" i="1"/>
  <c r="B37" i="1"/>
  <c r="B53" i="1"/>
  <c r="B69" i="1"/>
  <c r="B85" i="1"/>
  <c r="B101" i="1"/>
  <c r="B117" i="1"/>
  <c r="B149" i="1"/>
  <c r="B197" i="1"/>
  <c r="B245" i="1"/>
  <c r="B34" i="1"/>
  <c r="B122" i="1"/>
  <c r="B194" i="1"/>
  <c r="B226" i="1"/>
  <c r="B39" i="1"/>
  <c r="B75" i="1"/>
  <c r="B38" i="1"/>
  <c r="I8" i="1" l="1"/>
  <c r="D8" i="1"/>
  <c r="D11" i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E9" i="1" l="1"/>
  <c r="F9" i="1" l="1"/>
  <c r="G9" i="1" l="1"/>
  <c r="B6" i="1"/>
  <c r="I9" i="1" s="1"/>
  <c r="B5" i="1" l="1"/>
  <c r="H9" i="1" s="1"/>
</calcChain>
</file>

<file path=xl/sharedStrings.xml><?xml version="1.0" encoding="utf-8"?>
<sst xmlns="http://schemas.openxmlformats.org/spreadsheetml/2006/main" count="23" uniqueCount="23">
  <si>
    <t>貸款金額</t>
    <phoneticPr fontId="2" type="noConversion"/>
  </si>
  <si>
    <t>起始期數</t>
    <phoneticPr fontId="2" type="noConversion"/>
  </si>
  <si>
    <t>月繳款</t>
    <phoneticPr fontId="2" type="noConversion"/>
  </si>
  <si>
    <t>貸款餘額</t>
    <phoneticPr fontId="2" type="noConversion"/>
  </si>
  <si>
    <t>總期數</t>
    <phoneticPr fontId="2" type="noConversion"/>
  </si>
  <si>
    <t>繳款小計</t>
    <phoneticPr fontId="2" type="noConversion"/>
  </si>
  <si>
    <t>總利息</t>
    <phoneticPr fontId="2" type="noConversion"/>
  </si>
  <si>
    <t>利率加碼</t>
    <phoneticPr fontId="2" type="noConversion"/>
  </si>
  <si>
    <t>等效一段式利率</t>
    <phoneticPr fontId="2" type="noConversion"/>
  </si>
  <si>
    <t>尚餘期數</t>
    <phoneticPr fontId="2" type="noConversion"/>
  </si>
  <si>
    <t>適用期數</t>
    <phoneticPr fontId="2" type="noConversion"/>
  </si>
  <si>
    <t>指標利率</t>
    <phoneticPr fontId="2" type="noConversion"/>
  </si>
  <si>
    <t>開辦費</t>
    <phoneticPr fontId="2" type="noConversion"/>
  </si>
  <si>
    <t>第一段</t>
    <phoneticPr fontId="2" type="noConversion"/>
  </si>
  <si>
    <t>第二段</t>
    <phoneticPr fontId="2" type="noConversion"/>
  </si>
  <si>
    <t>第三段</t>
    <phoneticPr fontId="2" type="noConversion"/>
  </si>
  <si>
    <t>指標利率變動分析表</t>
    <phoneticPr fontId="2" type="noConversion"/>
  </si>
  <si>
    <t>月繳款分析表</t>
    <phoneticPr fontId="2" type="noConversion"/>
  </si>
  <si>
    <t>年利率</t>
    <phoneticPr fontId="2" type="noConversion"/>
  </si>
  <si>
    <t>期數</t>
    <phoneticPr fontId="2" type="noConversion"/>
  </si>
  <si>
    <t>現金流量</t>
    <phoneticPr fontId="2" type="noConversion"/>
  </si>
  <si>
    <t>現金流量表</t>
    <phoneticPr fontId="2" type="noConversion"/>
  </si>
  <si>
    <t>一段式利率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</si>
</sst>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176" formatCode="#,##0_ ;[Red]\-#,##0\ "/>
  </numFmts>
  <fonts count="7" x14ac:knownFonts="1"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0" tint="-4.9989318521683403E-2"/>
      <name val="微軟正黑體"/>
      <family val="2"/>
      <charset val="136"/>
    </font>
    <font>
      <b/>
      <sz val="12"/>
      <color theme="1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Fill="1">
      <alignment vertical="center"/>
    </xf>
    <xf numFmtId="0" fontId="4" fillId="0" borderId="1" xfId="0" applyFont="1" applyBorder="1">
      <alignment vertical="center"/>
    </xf>
    <xf numFmtId="176" fontId="4" fillId="2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176" fontId="4" fillId="3" borderId="1" xfId="0" applyNumberFormat="1" applyFont="1" applyFill="1" applyBorder="1">
      <alignment vertical="center"/>
    </xf>
    <xf numFmtId="10" fontId="4" fillId="2" borderId="1" xfId="1" applyNumberFormat="1" applyFont="1" applyFill="1" applyBorder="1">
      <alignment vertical="center"/>
    </xf>
    <xf numFmtId="10" fontId="4" fillId="3" borderId="1" xfId="1" applyNumberFormat="1" applyFont="1" applyFill="1" applyBorder="1">
      <alignment vertical="center"/>
    </xf>
    <xf numFmtId="176" fontId="4" fillId="0" borderId="1" xfId="0" applyNumberFormat="1" applyFont="1" applyBorder="1">
      <alignment vertical="center"/>
    </xf>
    <xf numFmtId="10" fontId="4" fillId="0" borderId="1" xfId="0" applyNumberFormat="1" applyFont="1" applyBorder="1" applyAlignment="1">
      <alignment horizontal="center" vertical="center"/>
    </xf>
    <xf numFmtId="10" fontId="4" fillId="4" borderId="1" xfId="0" applyNumberFormat="1" applyFont="1" applyFill="1" applyBorder="1" applyAlignment="1">
      <alignment horizontal="center" vertical="center"/>
    </xf>
    <xf numFmtId="176" fontId="4" fillId="4" borderId="1" xfId="0" applyNumberFormat="1" applyFont="1" applyFill="1" applyBorder="1">
      <alignment vertical="center"/>
    </xf>
    <xf numFmtId="0" fontId="4" fillId="2" borderId="0" xfId="0" applyFont="1" applyFill="1" applyAlignment="1">
      <alignment horizontal="center" vertical="center"/>
    </xf>
    <xf numFmtId="10" fontId="4" fillId="2" borderId="0" xfId="0" applyNumberFormat="1" applyFont="1" applyFill="1" applyAlignment="1">
      <alignment horizontal="center" vertical="center"/>
    </xf>
    <xf numFmtId="0" fontId="6" fillId="0" borderId="0" xfId="0" applyFont="1">
      <alignment vertical="center"/>
    </xf>
    <xf numFmtId="10" fontId="4" fillId="0" borderId="0" xfId="1" applyNumberFormat="1" applyFont="1">
      <alignment vertical="center"/>
    </xf>
    <xf numFmtId="8" fontId="4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4" fillId="0" borderId="3" xfId="0" applyFont="1" applyBorder="1">
      <alignment vertical="center"/>
    </xf>
    <xf numFmtId="176" fontId="4" fillId="0" borderId="3" xfId="0" applyNumberFormat="1" applyFont="1" applyBorder="1">
      <alignment vertical="center"/>
    </xf>
    <xf numFmtId="0" fontId="5" fillId="5" borderId="2" xfId="0" applyFont="1" applyFill="1" applyBorder="1" applyAlignment="1">
      <alignment horizontal="center" vertical="center"/>
    </xf>
    <xf numFmtId="10" fontId="4" fillId="0" borderId="3" xfId="1" applyNumberFormat="1" applyFont="1" applyBorder="1">
      <alignment vertical="center"/>
    </xf>
    <xf numFmtId="10" fontId="4" fillId="4" borderId="1" xfId="1" applyNumberFormat="1" applyFont="1" applyFill="1" applyBorder="1">
      <alignment vertical="center"/>
    </xf>
    <xf numFmtId="10" fontId="4" fillId="0" borderId="1" xfId="1" applyNumberFormat="1" applyFont="1" applyBorder="1">
      <alignment vertical="center"/>
    </xf>
  </cellXfs>
  <cellStyles count="2">
    <cellStyle name="一般" xfId="0" builtinId="0"/>
    <cellStyle name="百分比" xfId="1" builtinId="5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://www.masterhsiao.com.t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219075</xdr:colOff>
      <xdr:row>6</xdr:row>
      <xdr:rowOff>209550</xdr:rowOff>
    </xdr:from>
    <xdr:ext cx="2053827" cy="684609"/>
    <xdr:pic>
      <xdr:nvPicPr>
        <xdr:cNvPr id="2" name="圖片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48725" y="1457325"/>
          <a:ext cx="2053827" cy="684609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id="1" name="月繳款分析表" displayName="月繳款分析表" ref="D2:K6" headerRowDxfId="21" dataDxfId="20">
  <tableColumns count="8">
    <tableColumn id="1" name="起始期數" dataDxfId="19" totalsRowDxfId="18"/>
    <tableColumn id="11" name="適用期數" dataDxfId="17" totalsRowDxfId="16"/>
    <tableColumn id="12" name="尚餘期數" dataDxfId="15" totalsRowDxfId="14"/>
    <tableColumn id="10" name="利率加碼" dataDxfId="13" totalsRowDxfId="12"/>
    <tableColumn id="2" name="年利率" dataDxfId="11" totalsRowDxfId="10"/>
    <tableColumn id="3" name="月繳款" dataDxfId="9" totalsRowDxfId="8"/>
    <tableColumn id="4" name="貸款餘額" dataDxfId="7" totalsRowDxfId="6"/>
    <tableColumn id="8" name="繳款小計" dataDxfId="5" totalsRowDxfId="4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4" name="現金流量表" displayName="現金流量表" ref="A9:B370" totalsRowShown="0" headerRowDxfId="3" dataDxfId="2">
  <tableColumns count="2">
    <tableColumn id="1" name="期數" dataDxfId="1"/>
    <tableColumn id="2" name="現金流量" dataDxfId="0">
      <calculatedColumnFormula>IF(現金流量表[[#This Row],[期數]]=0,貸款金額,IF(現金流量表[[#This Row],[期數]]&lt;=總期數,-VLOOKUP(現金流量表[[#This Row],[期數]],月繳款分析表[],6),""))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0"/>
  <sheetViews>
    <sheetView tabSelected="1" zoomScale="130" zoomScaleNormal="130" workbookViewId="0">
      <pane ySplit="10350" topLeftCell="A246"/>
      <selection activeCell="K17" sqref="K17"/>
      <selection pane="bottomLeft" activeCell="C248" sqref="C248"/>
    </sheetView>
  </sheetViews>
  <sheetFormatPr defaultColWidth="9" defaultRowHeight="15.75" x14ac:dyDescent="0.25"/>
  <cols>
    <col min="1" max="1" width="15.875" style="1" customWidth="1"/>
    <col min="2" max="2" width="12.25" style="1" customWidth="1"/>
    <col min="3" max="3" width="11.25" style="1" bestFit="1" customWidth="1"/>
    <col min="4" max="4" width="20.75" style="1" bestFit="1" customWidth="1"/>
    <col min="5" max="5" width="9.75" style="1" customWidth="1"/>
    <col min="6" max="6" width="9.75" style="1" bestFit="1" customWidth="1"/>
    <col min="7" max="7" width="9.75" style="1" customWidth="1"/>
    <col min="8" max="8" width="12.125" style="1" customWidth="1"/>
    <col min="9" max="9" width="11.75" style="1" customWidth="1"/>
    <col min="10" max="10" width="13.5" style="1" customWidth="1"/>
    <col min="11" max="11" width="15.875" style="1" customWidth="1"/>
    <col min="12" max="12" width="12.125" style="1" customWidth="1"/>
    <col min="13" max="16384" width="9" style="1"/>
  </cols>
  <sheetData>
    <row r="1" spans="1:11" ht="16.5" x14ac:dyDescent="0.25">
      <c r="A1" s="5" t="s">
        <v>0</v>
      </c>
      <c r="B1" s="6">
        <v>1000000</v>
      </c>
      <c r="D1" s="17" t="s">
        <v>17</v>
      </c>
    </row>
    <row r="2" spans="1:11" x14ac:dyDescent="0.25">
      <c r="A2" s="5" t="s">
        <v>11</v>
      </c>
      <c r="B2" s="9">
        <v>1.1599999999999999E-2</v>
      </c>
      <c r="D2" s="3" t="s">
        <v>1</v>
      </c>
      <c r="E2" s="3" t="s">
        <v>10</v>
      </c>
      <c r="F2" s="3" t="s">
        <v>9</v>
      </c>
      <c r="G2" s="3" t="s">
        <v>7</v>
      </c>
      <c r="H2" s="3" t="s">
        <v>18</v>
      </c>
      <c r="I2" s="3" t="s">
        <v>2</v>
      </c>
      <c r="J2" s="3" t="s">
        <v>3</v>
      </c>
      <c r="K2" s="3" t="s">
        <v>5</v>
      </c>
    </row>
    <row r="3" spans="1:11" x14ac:dyDescent="0.25">
      <c r="A3" s="5" t="s">
        <v>4</v>
      </c>
      <c r="B3" s="6">
        <v>240</v>
      </c>
      <c r="D3" s="3">
        <v>0</v>
      </c>
      <c r="G3" s="3"/>
      <c r="I3" s="2"/>
      <c r="J3" s="2">
        <f>貸款金額</f>
        <v>1000000</v>
      </c>
    </row>
    <row r="4" spans="1:11" ht="18.75" customHeight="1" x14ac:dyDescent="0.25">
      <c r="A4" s="1" t="s">
        <v>12</v>
      </c>
      <c r="B4" s="6">
        <v>5500</v>
      </c>
      <c r="D4" s="15">
        <v>1</v>
      </c>
      <c r="E4" s="1">
        <f>IF(ISNUMBER(D5),D5-月繳款分析表[[#This Row],[起始期數]],總期數-月繳款分析表[[#This Row],[起始期數]]+1)</f>
        <v>6</v>
      </c>
      <c r="F4" s="1">
        <f>IF(ISNUMBER(D5),總期數-D5+1,0)</f>
        <v>234</v>
      </c>
      <c r="G4" s="16">
        <v>6.1999999999999998E-3</v>
      </c>
      <c r="H4" s="4">
        <f>指標利率+月繳款分析表[[#This Row],[利率加碼]]</f>
        <v>1.78E-2</v>
      </c>
      <c r="I4" s="2">
        <f>-PMT(月繳款分析表[[#This Row],[年利率]]/12,總期數-月繳款分析表[[#This Row],[起始期數]]+1,J3)</f>
        <v>4955.303331588635</v>
      </c>
      <c r="J4" s="2">
        <f>-FV(月繳款分析表[[#This Row],[年利率]]/12,月繳款分析表[[#This Row],[適用期數]],-月繳款分析表[[#This Row],[月繳款]],J3)</f>
        <v>979090.77572196408</v>
      </c>
      <c r="K4" s="2">
        <f>月繳款分析表[[#This Row],[月繳款]]*月繳款分析表[[#This Row],[適用期數]]</f>
        <v>29731.81998953181</v>
      </c>
    </row>
    <row r="5" spans="1:11" x14ac:dyDescent="0.25">
      <c r="A5" s="7" t="s">
        <v>8</v>
      </c>
      <c r="B5" s="10">
        <f>IRR(現金流量表[現金流量])*12</f>
        <v>2.137821669706419E-2</v>
      </c>
      <c r="D5" s="15">
        <v>7</v>
      </c>
      <c r="E5" s="1">
        <f>IF(ISNUMBER(D6),D6-月繳款分析表[[#This Row],[起始期數]],總期數-月繳款分析表[[#This Row],[起始期數]]+1)</f>
        <v>6</v>
      </c>
      <c r="F5" s="1">
        <f>IF(ISNUMBER(D6),總期數-D6+1,0)</f>
        <v>228</v>
      </c>
      <c r="G5" s="16">
        <v>6.7999999999999996E-3</v>
      </c>
      <c r="H5" s="4">
        <f>指標利率+月繳款分析表[[#This Row],[利率加碼]]</f>
        <v>1.84E-2</v>
      </c>
      <c r="I5" s="2">
        <f>-PMT(月繳款分析表[[#This Row],[年利率]]/12,總期數-月繳款分析表[[#This Row],[起始期數]]+1,J4)</f>
        <v>4982.7497744930524</v>
      </c>
      <c r="J5" s="2">
        <f>-FV(月繳款分析表[[#This Row],[年利率]]/12,月繳款分析表[[#This Row],[適用期數]],-月繳款分析表[[#This Row],[月繳款]],J4)</f>
        <v>958121.67433968198</v>
      </c>
      <c r="K5" s="2">
        <f>月繳款分析表[[#This Row],[月繳款]]*月繳款分析表[[#This Row],[適用期數]]</f>
        <v>29896.498646958316</v>
      </c>
    </row>
    <row r="6" spans="1:11" x14ac:dyDescent="0.25">
      <c r="A6" s="7" t="s">
        <v>6</v>
      </c>
      <c r="B6" s="8">
        <f>SUM(月繳款分析表[繳款小計])-貸款金額</f>
        <v>223434.67025625799</v>
      </c>
      <c r="D6" s="15">
        <v>13</v>
      </c>
      <c r="E6" s="1">
        <f>IF(ISNUMBER(D7),D7-月繳款分析表[[#This Row],[起始期數]],總期數-月繳款分析表[[#This Row],[起始期數]]+1)</f>
        <v>228</v>
      </c>
      <c r="F6" s="1">
        <f>IF(ISNUMBER(#REF!),總期數-#REF!+1,0)</f>
        <v>0</v>
      </c>
      <c r="G6" s="16">
        <v>9.4999999999999998E-3</v>
      </c>
      <c r="H6" s="4">
        <f>指標利率+月繳款分析表[[#This Row],[利率加碼]]</f>
        <v>2.1100000000000001E-2</v>
      </c>
      <c r="I6" s="2">
        <f>-PMT(月繳款分析表[[#This Row],[年利率]]/12,總期數-月繳款分析表[[#This Row],[起始期數]]+1,J5)</f>
        <v>5104.413822893719</v>
      </c>
      <c r="J6" s="2">
        <f>-FV(月繳款分析表[[#This Row],[年利率]]/12,月繳款分析表[[#This Row],[適用期數]],-月繳款分析表[[#This Row],[月繳款]],J5)</f>
        <v>1.9324943423271179E-8</v>
      </c>
      <c r="K6" s="2">
        <f>月繳款分析表[[#This Row],[月繳款]]*月繳款分析表[[#This Row],[適用期數]]</f>
        <v>1163806.351619768</v>
      </c>
    </row>
    <row r="7" spans="1:11" ht="17.25" thickBot="1" x14ac:dyDescent="0.3">
      <c r="D7" s="17" t="s">
        <v>16</v>
      </c>
    </row>
    <row r="8" spans="1:11" ht="17.25" thickBot="1" x14ac:dyDescent="0.3">
      <c r="A8" s="17" t="s">
        <v>21</v>
      </c>
      <c r="D8" s="23" t="str">
        <f>A2</f>
        <v>指標利率</v>
      </c>
      <c r="E8" s="23" t="s">
        <v>13</v>
      </c>
      <c r="F8" s="23" t="s">
        <v>14</v>
      </c>
      <c r="G8" s="23" t="s">
        <v>15</v>
      </c>
      <c r="H8" s="23" t="s">
        <v>22</v>
      </c>
      <c r="I8" s="23" t="str">
        <f>A6</f>
        <v>總利息</v>
      </c>
    </row>
    <row r="9" spans="1:11" x14ac:dyDescent="0.25">
      <c r="A9" s="20" t="s">
        <v>19</v>
      </c>
      <c r="B9" s="20" t="s">
        <v>20</v>
      </c>
      <c r="D9" s="21"/>
      <c r="E9" s="22">
        <f>I4</f>
        <v>4955.303331588635</v>
      </c>
      <c r="F9" s="22">
        <f>I5</f>
        <v>4982.7497744930524</v>
      </c>
      <c r="G9" s="22">
        <f>I6</f>
        <v>5104.413822893719</v>
      </c>
      <c r="H9" s="24">
        <f>等效一段式利率</f>
        <v>2.137821669706419E-2</v>
      </c>
      <c r="I9" s="22">
        <f>總利息</f>
        <v>223434.67025625799</v>
      </c>
    </row>
    <row r="10" spans="1:11" x14ac:dyDescent="0.25">
      <c r="A10" s="3">
        <v>0</v>
      </c>
      <c r="B10" s="2">
        <f>IF(現金流量表[[#This Row],[期數]]=0,貸款金額-開辦費,IF(現金流量表[[#This Row],[期數]]&lt;=總期數,-VLOOKUP(現金流量表[[#This Row],[期數]],月繳款分析表[],6),""))</f>
        <v>994500</v>
      </c>
      <c r="D10" s="12">
        <v>0.01</v>
      </c>
      <c r="E10" s="11">
        <f t="dataTable" ref="E10:I25" dt2D="0" dtr="0" r1="B2"/>
        <v>4880.8404671128465</v>
      </c>
      <c r="F10" s="11">
        <v>4908.0261192389871</v>
      </c>
      <c r="G10" s="11">
        <v>5028.5290179707345</v>
      </c>
      <c r="H10" s="18">
        <v>1.9776458186420598E-2</v>
      </c>
      <c r="I10" s="11">
        <v>205237.81561543862</v>
      </c>
      <c r="K10" s="18"/>
    </row>
    <row r="11" spans="1:11" x14ac:dyDescent="0.25">
      <c r="A11" s="3">
        <v>1</v>
      </c>
      <c r="B11" s="2">
        <f>IF(現金流量表[[#This Row],[期數]]=0,貸款金額,IF(現金流量表[[#This Row],[期數]]&lt;=總期數,-VLOOKUP(現金流量表[[#This Row],[期數]],月繳款分析表[],6),""))</f>
        <v>-4955.303331588635</v>
      </c>
      <c r="D11" s="13">
        <f>D10+0.2%</f>
        <v>1.2E-2</v>
      </c>
      <c r="E11" s="14">
        <v>4974.0285837700349</v>
      </c>
      <c r="F11" s="14">
        <v>5001.5401427846664</v>
      </c>
      <c r="G11" s="14">
        <v>5123.4941614020536</v>
      </c>
      <c r="H11" s="25">
        <v>2.1778659243367748E-2</v>
      </c>
      <c r="I11" s="14">
        <v>228010.08115899656</v>
      </c>
      <c r="K11" s="19"/>
    </row>
    <row r="12" spans="1:11" x14ac:dyDescent="0.25">
      <c r="A12" s="3">
        <v>2</v>
      </c>
      <c r="B12" s="2">
        <f>IF(現金流量表[[#This Row],[期數]]=0,貸款金額,IF(現金流量表[[#This Row],[期數]]&lt;=總期數,-VLOOKUP(現金流量表[[#This Row],[期數]],月繳款分析表[],6),""))</f>
        <v>-4955.303331588635</v>
      </c>
      <c r="D12" s="12">
        <f t="shared" ref="D12:D25" si="0">D11+0.2%</f>
        <v>1.4E-2</v>
      </c>
      <c r="E12" s="11">
        <v>5068.3106903783828</v>
      </c>
      <c r="F12" s="11">
        <v>5096.1473011612989</v>
      </c>
      <c r="G12" s="11">
        <v>5219.5490963057782</v>
      </c>
      <c r="H12" s="26">
        <v>2.3780889576200614E-2</v>
      </c>
      <c r="I12" s="11">
        <v>251043.94190695556</v>
      </c>
      <c r="K12" s="18"/>
    </row>
    <row r="13" spans="1:11" x14ac:dyDescent="0.25">
      <c r="A13" s="3">
        <v>3</v>
      </c>
      <c r="B13" s="2">
        <f>IF(現金流量表[[#This Row],[期數]]=0,貸款金額,IF(現金流量表[[#This Row],[期數]]&lt;=總期數,-VLOOKUP(現金流量表[[#This Row],[期數]],月繳款分析表[],6),""))</f>
        <v>-4955.303331588635</v>
      </c>
      <c r="D13" s="13">
        <f t="shared" si="0"/>
        <v>1.6E-2</v>
      </c>
      <c r="E13" s="14">
        <v>5163.6831768289348</v>
      </c>
      <c r="F13" s="14">
        <v>5191.8438866387914</v>
      </c>
      <c r="G13" s="14">
        <v>5316.6896888395231</v>
      </c>
      <c r="H13" s="25">
        <v>2.5783149406723105E-2</v>
      </c>
      <c r="I13" s="14">
        <v>274338.4114362176</v>
      </c>
    </row>
    <row r="14" spans="1:11" x14ac:dyDescent="0.25">
      <c r="A14" s="3">
        <v>4</v>
      </c>
      <c r="B14" s="2">
        <f>IF(現金流量表[[#This Row],[期數]]=0,貸款金額,IF(現金流量表[[#This Row],[期數]]&lt;=總期數,-VLOOKUP(現金流量表[[#This Row],[期數]],月繳款分析表[],6),""))</f>
        <v>-4955.303331588635</v>
      </c>
      <c r="D14" s="12">
        <f t="shared" si="0"/>
        <v>1.8000000000000002E-2</v>
      </c>
      <c r="E14" s="11">
        <v>5260.1421022384338</v>
      </c>
      <c r="F14" s="11">
        <v>5288.6258618153915</v>
      </c>
      <c r="G14" s="11">
        <v>5414.9114798976425</v>
      </c>
      <c r="H14" s="26">
        <v>2.7785438953261909E-2</v>
      </c>
      <c r="I14" s="11">
        <v>297892.42520098551</v>
      </c>
    </row>
    <row r="15" spans="1:11" x14ac:dyDescent="0.25">
      <c r="A15" s="3">
        <v>5</v>
      </c>
      <c r="B15" s="2">
        <f>IF(現金流量表[[#This Row],[期數]]=0,貸款金額,IF(現金流量表[[#This Row],[期數]]&lt;=總期數,-VLOOKUP(現金流量表[[#This Row],[期數]],月繳款分析表[],6),""))</f>
        <v>-4955.303331588635</v>
      </c>
      <c r="D15" s="13">
        <f t="shared" si="0"/>
        <v>2.0000000000000004E-2</v>
      </c>
      <c r="E15" s="14">
        <v>5357.6831994528075</v>
      </c>
      <c r="F15" s="14">
        <v>5386.4888642212964</v>
      </c>
      <c r="G15" s="14">
        <v>5514.2096901436989</v>
      </c>
      <c r="H15" s="25">
        <v>2.9787758430538602E-2</v>
      </c>
      <c r="I15" s="14">
        <v>321704.84173480817</v>
      </c>
    </row>
    <row r="16" spans="1:11" x14ac:dyDescent="0.25">
      <c r="A16" s="3">
        <v>6</v>
      </c>
      <c r="B16" s="2">
        <f>IF(現金流量表[[#This Row],[期數]]=0,貸款金額,IF(現金流量表[[#This Row],[期數]]&lt;=總期數,-VLOOKUP(現金流量表[[#This Row],[期數]],月繳款分析表[],6),""))</f>
        <v>-4955.303331588635</v>
      </c>
      <c r="D16" s="12">
        <f t="shared" si="0"/>
        <v>2.2000000000000006E-2</v>
      </c>
      <c r="E16" s="11">
        <v>5456.3018798903367</v>
      </c>
      <c r="F16" s="11">
        <v>5485.4282112592446</v>
      </c>
      <c r="G16" s="11">
        <v>5614.5792253694299</v>
      </c>
      <c r="H16" s="26">
        <v>3.1790108049539079E-2</v>
      </c>
      <c r="I16" s="11">
        <v>345774.44393112743</v>
      </c>
    </row>
    <row r="17" spans="1:9" x14ac:dyDescent="0.25">
      <c r="A17" s="3">
        <v>7</v>
      </c>
      <c r="B17" s="2">
        <f>IF(現金流量表[[#This Row],[期數]]=0,貸款金額,IF(現金流量表[[#This Row],[期數]]&lt;=總期數,-VLOOKUP(現金流量表[[#This Row],[期數]],月繳款分析表[],6),""))</f>
        <v>-4982.7497744930524</v>
      </c>
      <c r="D17" s="13">
        <f t="shared" si="0"/>
        <v>2.4000000000000007E-2</v>
      </c>
      <c r="E17" s="14">
        <v>5555.9932387139397</v>
      </c>
      <c r="F17" s="14">
        <v>5585.438905471502</v>
      </c>
      <c r="G17" s="14">
        <v>5716.0146821687058</v>
      </c>
      <c r="H17" s="25">
        <v>3.3792488017393651E-2</v>
      </c>
      <c r="I17" s="14">
        <v>370099.94039957761</v>
      </c>
    </row>
    <row r="18" spans="1:9" x14ac:dyDescent="0.25">
      <c r="A18" s="3">
        <v>8</v>
      </c>
      <c r="B18" s="2">
        <f>IF(現金流量表[[#This Row],[期數]]=0,貸款金額,IF(現金流量表[[#This Row],[期數]]&lt;=總期數,-VLOOKUP(現金流量表[[#This Row],[期數]],月繳款分析表[],6),""))</f>
        <v>-4982.7497744930524</v>
      </c>
      <c r="D18" s="12">
        <f t="shared" si="0"/>
        <v>2.6000000000000009E-2</v>
      </c>
      <c r="E18" s="11">
        <v>5656.7520603213861</v>
      </c>
      <c r="F18" s="11">
        <v>5686.5156401217309</v>
      </c>
      <c r="G18" s="11">
        <v>5818.5103539142265</v>
      </c>
      <c r="H18" s="26">
        <v>3.5794898537238495E-2</v>
      </c>
      <c r="I18" s="11">
        <v>394679.96689510229</v>
      </c>
    </row>
    <row r="19" spans="1:9" x14ac:dyDescent="0.25">
      <c r="A19" s="3">
        <v>9</v>
      </c>
      <c r="B19" s="2">
        <f>IF(現金流量表[[#This Row],[期數]]=0,貸款金額,IF(現金流量表[[#This Row],[期數]]&lt;=總期數,-VLOOKUP(現金流量表[[#This Row],[期數]],月繳款分析表[],6),""))</f>
        <v>-4982.7497744930524</v>
      </c>
      <c r="D19" s="13">
        <f t="shared" si="0"/>
        <v>2.8000000000000011E-2</v>
      </c>
      <c r="E19" s="14">
        <v>5758.5728241416073</v>
      </c>
      <c r="F19" s="14">
        <v>5788.652805079766</v>
      </c>
      <c r="G19" s="14">
        <v>5922.0602370243723</v>
      </c>
      <c r="H19" s="25">
        <v>3.7797339808090413E-2</v>
      </c>
      <c r="I19" s="14">
        <v>419513.08781688521</v>
      </c>
    </row>
    <row r="20" spans="1:9" x14ac:dyDescent="0.25">
      <c r="A20" s="3">
        <v>10</v>
      </c>
      <c r="B20" s="2">
        <f>IF(現金流量表[[#This Row],[期數]]=0,貸款金額,IF(現金流量表[[#This Row],[期數]]&lt;=總期數,-VLOOKUP(現金流量表[[#This Row],[期數]],月繳款分析表[],6),""))</f>
        <v>-4982.7497744930524</v>
      </c>
      <c r="D20" s="12">
        <f t="shared" si="0"/>
        <v>3.0000000000000013E-2</v>
      </c>
      <c r="E20" s="11">
        <v>5861.4497107247789</v>
      </c>
      <c r="F20" s="11">
        <v>5891.8444929968728</v>
      </c>
      <c r="G20" s="11">
        <v>6026.6580375069607</v>
      </c>
      <c r="H20" s="26">
        <v>3.979981202474292E-2</v>
      </c>
      <c r="I20" s="11">
        <v>444597.79777391697</v>
      </c>
    </row>
    <row r="21" spans="1:9" x14ac:dyDescent="0.25">
      <c r="A21" s="3">
        <v>11</v>
      </c>
      <c r="B21" s="2">
        <f>IF(現金流量表[[#This Row],[期數]]=0,貸款金額,IF(現金流量表[[#This Row],[期數]]&lt;=總期數,-VLOOKUP(現金流量表[[#This Row],[期數]],月繳款分析表[],6),""))</f>
        <v>-4982.7497744930524</v>
      </c>
      <c r="D21" s="13">
        <f t="shared" si="0"/>
        <v>3.2000000000000015E-2</v>
      </c>
      <c r="E21" s="14">
        <v>5965.3766081133208</v>
      </c>
      <c r="F21" s="14">
        <v>5996.0845057584247</v>
      </c>
      <c r="G21" s="14">
        <v>6132.2971777664297</v>
      </c>
      <c r="H21" s="25">
        <v>4.1802315377614363E-2</v>
      </c>
      <c r="I21" s="14">
        <v>469932.5232139763</v>
      </c>
    </row>
    <row r="22" spans="1:9" x14ac:dyDescent="0.25">
      <c r="A22" s="3">
        <v>12</v>
      </c>
      <c r="B22" s="2">
        <f>IF(現金流量表[[#This Row],[期數]]=0,貸款金額,IF(現金流量表[[#This Row],[期數]]&lt;=總期數,-VLOOKUP(現金流量表[[#This Row],[期數]],月繳款分析表[],6),""))</f>
        <v>-4982.7497744930524</v>
      </c>
      <c r="D22" s="12">
        <f t="shared" si="0"/>
        <v>3.4000000000000016E-2</v>
      </c>
      <c r="E22" s="11">
        <v>6070.3471184804666</v>
      </c>
      <c r="F22" s="11">
        <v>6101.3663612005685</v>
      </c>
      <c r="G22" s="11">
        <v>6238.970803660105</v>
      </c>
      <c r="H22" s="26">
        <v>4.3804850052641342E-2</v>
      </c>
      <c r="I22" s="11">
        <v>495515.62411258998</v>
      </c>
    </row>
    <row r="23" spans="1:9" x14ac:dyDescent="0.25">
      <c r="A23" s="3">
        <v>13</v>
      </c>
      <c r="B23" s="2">
        <f>IF(現金流量表[[#This Row],[期數]]=0,貸款金額,IF(現金流量表[[#This Row],[期數]]&lt;=總期數,-VLOOKUP(現金流量表[[#This Row],[期數]],月繳款分析表[],6),""))</f>
        <v>-5104.413822893719</v>
      </c>
      <c r="D23" s="13">
        <f t="shared" si="0"/>
        <v>3.6000000000000018E-2</v>
      </c>
      <c r="E23" s="14">
        <v>6176.3545650226743</v>
      </c>
      <c r="F23" s="14">
        <v>6207.683300076962</v>
      </c>
      <c r="G23" s="14">
        <v>6346.671791789533</v>
      </c>
      <c r="H23" s="25">
        <v>4.580741623118012E-2</v>
      </c>
      <c r="I23" s="14">
        <v>521345.39571861154</v>
      </c>
    </row>
    <row r="24" spans="1:9" x14ac:dyDescent="0.25">
      <c r="A24" s="3">
        <v>14</v>
      </c>
      <c r="B24" s="2">
        <f>IF(現金流量表[[#This Row],[期數]]=0,貸款金額,IF(現金流量表[[#This Row],[期數]]&lt;=總期數,-VLOOKUP(現金流量表[[#This Row],[期數]],月繳款分析表[],6),""))</f>
        <v>-5104.413822893719</v>
      </c>
      <c r="D24" s="12">
        <f t="shared" si="0"/>
        <v>3.800000000000002E-2</v>
      </c>
      <c r="E24" s="11">
        <v>6283.391999091742</v>
      </c>
      <c r="F24" s="11">
        <v>6315.0282932614164</v>
      </c>
      <c r="G24" s="11">
        <v>6455.3927570118549</v>
      </c>
      <c r="H24" s="26">
        <v>4.7810014089857411E-2</v>
      </c>
      <c r="I24" s="11">
        <v>547420.07035282184</v>
      </c>
    </row>
    <row r="25" spans="1:9" x14ac:dyDescent="0.25">
      <c r="A25" s="3">
        <v>15</v>
      </c>
      <c r="B25" s="2">
        <f>IF(現金流量表[[#This Row],[期數]]=0,貸款金額,IF(現金流量表[[#This Row],[期數]]&lt;=總期數,-VLOOKUP(現金流量表[[#This Row],[期數]],月繳款分析表[],6),""))</f>
        <v>-5104.413822893719</v>
      </c>
      <c r="D25" s="13">
        <f t="shared" si="0"/>
        <v>4.0000000000000022E-2</v>
      </c>
      <c r="E25" s="14">
        <v>6391.4522075521654</v>
      </c>
      <c r="F25" s="14">
        <v>6423.3940491718158</v>
      </c>
      <c r="G25" s="14">
        <v>6565.1260601563718</v>
      </c>
      <c r="H25" s="25">
        <v>4.9812643800485112E-2</v>
      </c>
      <c r="I25" s="14">
        <v>573737.81925599673</v>
      </c>
    </row>
    <row r="26" spans="1:9" x14ac:dyDescent="0.25">
      <c r="A26" s="3">
        <v>16</v>
      </c>
      <c r="B2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7" spans="1:9" x14ac:dyDescent="0.25">
      <c r="A27" s="3">
        <v>17</v>
      </c>
      <c r="B2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8" spans="1:9" x14ac:dyDescent="0.25">
      <c r="A28" s="3">
        <v>18</v>
      </c>
      <c r="B2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9" spans="1:9" x14ac:dyDescent="0.25">
      <c r="A29" s="3">
        <v>19</v>
      </c>
      <c r="B2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0" spans="1:9" x14ac:dyDescent="0.25">
      <c r="A30" s="3">
        <v>20</v>
      </c>
      <c r="B3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1" spans="1:9" x14ac:dyDescent="0.25">
      <c r="A31" s="3">
        <v>21</v>
      </c>
      <c r="B3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2" spans="1:9" x14ac:dyDescent="0.25">
      <c r="A32" s="3">
        <v>22</v>
      </c>
      <c r="B3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3" spans="1:2" x14ac:dyDescent="0.25">
      <c r="A33" s="3">
        <v>23</v>
      </c>
      <c r="B3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4" spans="1:2" x14ac:dyDescent="0.25">
      <c r="A34" s="3">
        <v>24</v>
      </c>
      <c r="B3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5" spans="1:2" x14ac:dyDescent="0.25">
      <c r="A35" s="3">
        <v>25</v>
      </c>
      <c r="B3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6" spans="1:2" x14ac:dyDescent="0.25">
      <c r="A36" s="3">
        <v>26</v>
      </c>
      <c r="B3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7" spans="1:2" x14ac:dyDescent="0.25">
      <c r="A37" s="3">
        <v>27</v>
      </c>
      <c r="B3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8" spans="1:2" x14ac:dyDescent="0.25">
      <c r="A38" s="3">
        <v>28</v>
      </c>
      <c r="B3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39" spans="1:2" x14ac:dyDescent="0.25">
      <c r="A39" s="3">
        <v>29</v>
      </c>
      <c r="B3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0" spans="1:2" x14ac:dyDescent="0.25">
      <c r="A40" s="3">
        <v>30</v>
      </c>
      <c r="B4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1" spans="1:2" x14ac:dyDescent="0.25">
      <c r="A41" s="3">
        <v>31</v>
      </c>
      <c r="B4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2" spans="1:2" x14ac:dyDescent="0.25">
      <c r="A42" s="3">
        <v>32</v>
      </c>
      <c r="B4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3" spans="1:2" x14ac:dyDescent="0.25">
      <c r="A43" s="3">
        <v>33</v>
      </c>
      <c r="B4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4" spans="1:2" x14ac:dyDescent="0.25">
      <c r="A44" s="3">
        <v>34</v>
      </c>
      <c r="B4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5" spans="1:2" x14ac:dyDescent="0.25">
      <c r="A45" s="3">
        <v>35</v>
      </c>
      <c r="B4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6" spans="1:2" x14ac:dyDescent="0.25">
      <c r="A46" s="3">
        <v>36</v>
      </c>
      <c r="B4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7" spans="1:2" x14ac:dyDescent="0.25">
      <c r="A47" s="3">
        <v>37</v>
      </c>
      <c r="B4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8" spans="1:2" x14ac:dyDescent="0.25">
      <c r="A48" s="3">
        <v>38</v>
      </c>
      <c r="B4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49" spans="1:2" x14ac:dyDescent="0.25">
      <c r="A49" s="3">
        <v>39</v>
      </c>
      <c r="B4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0" spans="1:2" x14ac:dyDescent="0.25">
      <c r="A50" s="3">
        <v>40</v>
      </c>
      <c r="B5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1" spans="1:2" x14ac:dyDescent="0.25">
      <c r="A51" s="3">
        <v>41</v>
      </c>
      <c r="B5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2" spans="1:2" x14ac:dyDescent="0.25">
      <c r="A52" s="3">
        <v>42</v>
      </c>
      <c r="B5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3" spans="1:2" x14ac:dyDescent="0.25">
      <c r="A53" s="3">
        <v>43</v>
      </c>
      <c r="B5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4" spans="1:2" x14ac:dyDescent="0.25">
      <c r="A54" s="3">
        <v>44</v>
      </c>
      <c r="B5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5" spans="1:2" x14ac:dyDescent="0.25">
      <c r="A55" s="3">
        <v>45</v>
      </c>
      <c r="B5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6" spans="1:2" x14ac:dyDescent="0.25">
      <c r="A56" s="3">
        <v>46</v>
      </c>
      <c r="B5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7" spans="1:2" x14ac:dyDescent="0.25">
      <c r="A57" s="3">
        <v>47</v>
      </c>
      <c r="B5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8" spans="1:2" x14ac:dyDescent="0.25">
      <c r="A58" s="3">
        <v>48</v>
      </c>
      <c r="B5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59" spans="1:2" x14ac:dyDescent="0.25">
      <c r="A59" s="3">
        <v>49</v>
      </c>
      <c r="B5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0" spans="1:2" x14ac:dyDescent="0.25">
      <c r="A60" s="3">
        <v>50</v>
      </c>
      <c r="B6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1" spans="1:2" x14ac:dyDescent="0.25">
      <c r="A61" s="3">
        <v>51</v>
      </c>
      <c r="B6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2" spans="1:2" x14ac:dyDescent="0.25">
      <c r="A62" s="3">
        <v>52</v>
      </c>
      <c r="B6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3" spans="1:2" x14ac:dyDescent="0.25">
      <c r="A63" s="3">
        <v>53</v>
      </c>
      <c r="B6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4" spans="1:2" x14ac:dyDescent="0.25">
      <c r="A64" s="3">
        <v>54</v>
      </c>
      <c r="B6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5" spans="1:2" x14ac:dyDescent="0.25">
      <c r="A65" s="3">
        <v>55</v>
      </c>
      <c r="B6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6" spans="1:2" x14ac:dyDescent="0.25">
      <c r="A66" s="3">
        <v>56</v>
      </c>
      <c r="B6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7" spans="1:2" x14ac:dyDescent="0.25">
      <c r="A67" s="3">
        <v>57</v>
      </c>
      <c r="B6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8" spans="1:2" x14ac:dyDescent="0.25">
      <c r="A68" s="3">
        <v>58</v>
      </c>
      <c r="B6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69" spans="1:2" x14ac:dyDescent="0.25">
      <c r="A69" s="3">
        <v>59</v>
      </c>
      <c r="B6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0" spans="1:2" x14ac:dyDescent="0.25">
      <c r="A70" s="3">
        <v>60</v>
      </c>
      <c r="B7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1" spans="1:2" x14ac:dyDescent="0.25">
      <c r="A71" s="3">
        <v>61</v>
      </c>
      <c r="B7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2" spans="1:2" x14ac:dyDescent="0.25">
      <c r="A72" s="3">
        <v>62</v>
      </c>
      <c r="B7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3" spans="1:2" x14ac:dyDescent="0.25">
      <c r="A73" s="3">
        <v>63</v>
      </c>
      <c r="B7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4" spans="1:2" x14ac:dyDescent="0.25">
      <c r="A74" s="3">
        <v>64</v>
      </c>
      <c r="B7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5" spans="1:2" x14ac:dyDescent="0.25">
      <c r="A75" s="3">
        <v>65</v>
      </c>
      <c r="B7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6" spans="1:2" x14ac:dyDescent="0.25">
      <c r="A76" s="3">
        <v>66</v>
      </c>
      <c r="B7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7" spans="1:2" x14ac:dyDescent="0.25">
      <c r="A77" s="3">
        <v>67</v>
      </c>
      <c r="B7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8" spans="1:2" x14ac:dyDescent="0.25">
      <c r="A78" s="3">
        <v>68</v>
      </c>
      <c r="B7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79" spans="1:2" x14ac:dyDescent="0.25">
      <c r="A79" s="3">
        <v>69</v>
      </c>
      <c r="B7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0" spans="1:2" x14ac:dyDescent="0.25">
      <c r="A80" s="3">
        <v>70</v>
      </c>
      <c r="B8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1" spans="1:2" x14ac:dyDescent="0.25">
      <c r="A81" s="3">
        <v>71</v>
      </c>
      <c r="B8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2" spans="1:2" x14ac:dyDescent="0.25">
      <c r="A82" s="3">
        <v>72</v>
      </c>
      <c r="B8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3" spans="1:2" x14ac:dyDescent="0.25">
      <c r="A83" s="3">
        <v>73</v>
      </c>
      <c r="B8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4" spans="1:2" x14ac:dyDescent="0.25">
      <c r="A84" s="3">
        <v>74</v>
      </c>
      <c r="B8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5" spans="1:2" x14ac:dyDescent="0.25">
      <c r="A85" s="3">
        <v>75</v>
      </c>
      <c r="B8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6" spans="1:2" x14ac:dyDescent="0.25">
      <c r="A86" s="3">
        <v>76</v>
      </c>
      <c r="B8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7" spans="1:2" x14ac:dyDescent="0.25">
      <c r="A87" s="3">
        <v>77</v>
      </c>
      <c r="B8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8" spans="1:2" x14ac:dyDescent="0.25">
      <c r="A88" s="3">
        <v>78</v>
      </c>
      <c r="B8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89" spans="1:2" x14ac:dyDescent="0.25">
      <c r="A89" s="3">
        <v>79</v>
      </c>
      <c r="B8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0" spans="1:2" x14ac:dyDescent="0.25">
      <c r="A90" s="3">
        <v>80</v>
      </c>
      <c r="B9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1" spans="1:2" x14ac:dyDescent="0.25">
      <c r="A91" s="3">
        <v>81</v>
      </c>
      <c r="B9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2" spans="1:2" x14ac:dyDescent="0.25">
      <c r="A92" s="3">
        <v>82</v>
      </c>
      <c r="B9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3" spans="1:2" x14ac:dyDescent="0.25">
      <c r="A93" s="3">
        <v>83</v>
      </c>
      <c r="B9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4" spans="1:2" x14ac:dyDescent="0.25">
      <c r="A94" s="3">
        <v>84</v>
      </c>
      <c r="B9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5" spans="1:2" x14ac:dyDescent="0.25">
      <c r="A95" s="3">
        <v>85</v>
      </c>
      <c r="B9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6" spans="1:2" x14ac:dyDescent="0.25">
      <c r="A96" s="3">
        <v>86</v>
      </c>
      <c r="B9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7" spans="1:2" x14ac:dyDescent="0.25">
      <c r="A97" s="3">
        <v>87</v>
      </c>
      <c r="B9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8" spans="1:2" x14ac:dyDescent="0.25">
      <c r="A98" s="3">
        <v>88</v>
      </c>
      <c r="B9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99" spans="1:2" x14ac:dyDescent="0.25">
      <c r="A99" s="3">
        <v>89</v>
      </c>
      <c r="B9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0" spans="1:2" x14ac:dyDescent="0.25">
      <c r="A100" s="3">
        <v>90</v>
      </c>
      <c r="B10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1" spans="1:2" x14ac:dyDescent="0.25">
      <c r="A101" s="3">
        <v>91</v>
      </c>
      <c r="B10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2" spans="1:2" x14ac:dyDescent="0.25">
      <c r="A102" s="3">
        <v>92</v>
      </c>
      <c r="B10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3" spans="1:2" x14ac:dyDescent="0.25">
      <c r="A103" s="3">
        <v>93</v>
      </c>
      <c r="B10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4" spans="1:2" x14ac:dyDescent="0.25">
      <c r="A104" s="3">
        <v>94</v>
      </c>
      <c r="B10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5" spans="1:2" x14ac:dyDescent="0.25">
      <c r="A105" s="3">
        <v>95</v>
      </c>
      <c r="B10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6" spans="1:2" x14ac:dyDescent="0.25">
      <c r="A106" s="3">
        <v>96</v>
      </c>
      <c r="B10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7" spans="1:2" x14ac:dyDescent="0.25">
      <c r="A107" s="3">
        <v>97</v>
      </c>
      <c r="B10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8" spans="1:2" x14ac:dyDescent="0.25">
      <c r="A108" s="3">
        <v>98</v>
      </c>
      <c r="B10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09" spans="1:2" x14ac:dyDescent="0.25">
      <c r="A109" s="3">
        <v>99</v>
      </c>
      <c r="B10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0" spans="1:2" x14ac:dyDescent="0.25">
      <c r="A110" s="3">
        <v>100</v>
      </c>
      <c r="B11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1" spans="1:2" x14ac:dyDescent="0.25">
      <c r="A111" s="3">
        <v>101</v>
      </c>
      <c r="B11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2" spans="1:2" x14ac:dyDescent="0.25">
      <c r="A112" s="3">
        <v>102</v>
      </c>
      <c r="B11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3" spans="1:2" x14ac:dyDescent="0.25">
      <c r="A113" s="3">
        <v>103</v>
      </c>
      <c r="B11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4" spans="1:2" x14ac:dyDescent="0.25">
      <c r="A114" s="3">
        <v>104</v>
      </c>
      <c r="B11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5" spans="1:2" x14ac:dyDescent="0.25">
      <c r="A115" s="3">
        <v>105</v>
      </c>
      <c r="B11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6" spans="1:2" x14ac:dyDescent="0.25">
      <c r="A116" s="3">
        <v>106</v>
      </c>
      <c r="B11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7" spans="1:2" x14ac:dyDescent="0.25">
      <c r="A117" s="3">
        <v>107</v>
      </c>
      <c r="B11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8" spans="1:2" x14ac:dyDescent="0.25">
      <c r="A118" s="3">
        <v>108</v>
      </c>
      <c r="B11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19" spans="1:2" x14ac:dyDescent="0.25">
      <c r="A119" s="3">
        <v>109</v>
      </c>
      <c r="B11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0" spans="1:2" x14ac:dyDescent="0.25">
      <c r="A120" s="3">
        <v>110</v>
      </c>
      <c r="B12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1" spans="1:2" x14ac:dyDescent="0.25">
      <c r="A121" s="3">
        <v>111</v>
      </c>
      <c r="B12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2" spans="1:2" x14ac:dyDescent="0.25">
      <c r="A122" s="3">
        <v>112</v>
      </c>
      <c r="B12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3" spans="1:2" x14ac:dyDescent="0.25">
      <c r="A123" s="3">
        <v>113</v>
      </c>
      <c r="B12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4" spans="1:2" x14ac:dyDescent="0.25">
      <c r="A124" s="3">
        <v>114</v>
      </c>
      <c r="B12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5" spans="1:2" x14ac:dyDescent="0.25">
      <c r="A125" s="3">
        <v>115</v>
      </c>
      <c r="B12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6" spans="1:2" x14ac:dyDescent="0.25">
      <c r="A126" s="3">
        <v>116</v>
      </c>
      <c r="B12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7" spans="1:2" x14ac:dyDescent="0.25">
      <c r="A127" s="3">
        <v>117</v>
      </c>
      <c r="B12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8" spans="1:2" x14ac:dyDescent="0.25">
      <c r="A128" s="3">
        <v>118</v>
      </c>
      <c r="B12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29" spans="1:2" x14ac:dyDescent="0.25">
      <c r="A129" s="3">
        <v>119</v>
      </c>
      <c r="B12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0" spans="1:2" x14ac:dyDescent="0.25">
      <c r="A130" s="3">
        <v>120</v>
      </c>
      <c r="B13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1" spans="1:2" x14ac:dyDescent="0.25">
      <c r="A131" s="3">
        <v>121</v>
      </c>
      <c r="B13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2" spans="1:2" x14ac:dyDescent="0.25">
      <c r="A132" s="3">
        <v>122</v>
      </c>
      <c r="B13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3" spans="1:2" x14ac:dyDescent="0.25">
      <c r="A133" s="3">
        <v>123</v>
      </c>
      <c r="B13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4" spans="1:2" x14ac:dyDescent="0.25">
      <c r="A134" s="3">
        <v>124</v>
      </c>
      <c r="B13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5" spans="1:2" x14ac:dyDescent="0.25">
      <c r="A135" s="3">
        <v>125</v>
      </c>
      <c r="B13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6" spans="1:2" x14ac:dyDescent="0.25">
      <c r="A136" s="3">
        <v>126</v>
      </c>
      <c r="B13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7" spans="1:2" x14ac:dyDescent="0.25">
      <c r="A137" s="3">
        <v>127</v>
      </c>
      <c r="B13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8" spans="1:2" x14ac:dyDescent="0.25">
      <c r="A138" s="3">
        <v>128</v>
      </c>
      <c r="B13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39" spans="1:2" x14ac:dyDescent="0.25">
      <c r="A139" s="3">
        <v>129</v>
      </c>
      <c r="B13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0" spans="1:2" x14ac:dyDescent="0.25">
      <c r="A140" s="3">
        <v>130</v>
      </c>
      <c r="B14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1" spans="1:2" x14ac:dyDescent="0.25">
      <c r="A141" s="3">
        <v>131</v>
      </c>
      <c r="B14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2" spans="1:2" x14ac:dyDescent="0.25">
      <c r="A142" s="3">
        <v>132</v>
      </c>
      <c r="B14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3" spans="1:2" x14ac:dyDescent="0.25">
      <c r="A143" s="3">
        <v>133</v>
      </c>
      <c r="B14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4" spans="1:2" x14ac:dyDescent="0.25">
      <c r="A144" s="3">
        <v>134</v>
      </c>
      <c r="B14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5" spans="1:2" x14ac:dyDescent="0.25">
      <c r="A145" s="3">
        <v>135</v>
      </c>
      <c r="B14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6" spans="1:2" x14ac:dyDescent="0.25">
      <c r="A146" s="3">
        <v>136</v>
      </c>
      <c r="B14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7" spans="1:2" x14ac:dyDescent="0.25">
      <c r="A147" s="3">
        <v>137</v>
      </c>
      <c r="B14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8" spans="1:2" x14ac:dyDescent="0.25">
      <c r="A148" s="3">
        <v>138</v>
      </c>
      <c r="B14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49" spans="1:2" x14ac:dyDescent="0.25">
      <c r="A149" s="3">
        <v>139</v>
      </c>
      <c r="B14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0" spans="1:2" x14ac:dyDescent="0.25">
      <c r="A150" s="3">
        <v>140</v>
      </c>
      <c r="B15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1" spans="1:2" x14ac:dyDescent="0.25">
      <c r="A151" s="3">
        <v>141</v>
      </c>
      <c r="B15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2" spans="1:2" x14ac:dyDescent="0.25">
      <c r="A152" s="3">
        <v>142</v>
      </c>
      <c r="B15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3" spans="1:2" x14ac:dyDescent="0.25">
      <c r="A153" s="3">
        <v>143</v>
      </c>
      <c r="B15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4" spans="1:2" x14ac:dyDescent="0.25">
      <c r="A154" s="3">
        <v>144</v>
      </c>
      <c r="B15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5" spans="1:2" x14ac:dyDescent="0.25">
      <c r="A155" s="3">
        <v>145</v>
      </c>
      <c r="B15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6" spans="1:2" x14ac:dyDescent="0.25">
      <c r="A156" s="3">
        <v>146</v>
      </c>
      <c r="B15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7" spans="1:2" x14ac:dyDescent="0.25">
      <c r="A157" s="3">
        <v>147</v>
      </c>
      <c r="B15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8" spans="1:2" x14ac:dyDescent="0.25">
      <c r="A158" s="3">
        <v>148</v>
      </c>
      <c r="B15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59" spans="1:2" x14ac:dyDescent="0.25">
      <c r="A159" s="3">
        <v>149</v>
      </c>
      <c r="B15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0" spans="1:2" x14ac:dyDescent="0.25">
      <c r="A160" s="3">
        <v>150</v>
      </c>
      <c r="B16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1" spans="1:2" x14ac:dyDescent="0.25">
      <c r="A161" s="3">
        <v>151</v>
      </c>
      <c r="B16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2" spans="1:2" x14ac:dyDescent="0.25">
      <c r="A162" s="3">
        <v>152</v>
      </c>
      <c r="B16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3" spans="1:2" x14ac:dyDescent="0.25">
      <c r="A163" s="3">
        <v>153</v>
      </c>
      <c r="B16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4" spans="1:2" x14ac:dyDescent="0.25">
      <c r="A164" s="3">
        <v>154</v>
      </c>
      <c r="B16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5" spans="1:2" x14ac:dyDescent="0.25">
      <c r="A165" s="3">
        <v>155</v>
      </c>
      <c r="B16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6" spans="1:2" x14ac:dyDescent="0.25">
      <c r="A166" s="3">
        <v>156</v>
      </c>
      <c r="B16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7" spans="1:2" x14ac:dyDescent="0.25">
      <c r="A167" s="3">
        <v>157</v>
      </c>
      <c r="B16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8" spans="1:2" x14ac:dyDescent="0.25">
      <c r="A168" s="3">
        <v>158</v>
      </c>
      <c r="B16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69" spans="1:2" x14ac:dyDescent="0.25">
      <c r="A169" s="3">
        <v>159</v>
      </c>
      <c r="B16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0" spans="1:2" x14ac:dyDescent="0.25">
      <c r="A170" s="3">
        <v>160</v>
      </c>
      <c r="B17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1" spans="1:2" x14ac:dyDescent="0.25">
      <c r="A171" s="3">
        <v>161</v>
      </c>
      <c r="B17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2" spans="1:2" x14ac:dyDescent="0.25">
      <c r="A172" s="3">
        <v>162</v>
      </c>
      <c r="B17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3" spans="1:2" x14ac:dyDescent="0.25">
      <c r="A173" s="3">
        <v>163</v>
      </c>
      <c r="B17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4" spans="1:2" x14ac:dyDescent="0.25">
      <c r="A174" s="3">
        <v>164</v>
      </c>
      <c r="B17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5" spans="1:2" x14ac:dyDescent="0.25">
      <c r="A175" s="3">
        <v>165</v>
      </c>
      <c r="B17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6" spans="1:2" x14ac:dyDescent="0.25">
      <c r="A176" s="3">
        <v>166</v>
      </c>
      <c r="B17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7" spans="1:2" x14ac:dyDescent="0.25">
      <c r="A177" s="3">
        <v>167</v>
      </c>
      <c r="B17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8" spans="1:2" x14ac:dyDescent="0.25">
      <c r="A178" s="3">
        <v>168</v>
      </c>
      <c r="B17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79" spans="1:2" x14ac:dyDescent="0.25">
      <c r="A179" s="3">
        <v>169</v>
      </c>
      <c r="B17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0" spans="1:2" x14ac:dyDescent="0.25">
      <c r="A180" s="3">
        <v>170</v>
      </c>
      <c r="B18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1" spans="1:2" x14ac:dyDescent="0.25">
      <c r="A181" s="3">
        <v>171</v>
      </c>
      <c r="B18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2" spans="1:2" x14ac:dyDescent="0.25">
      <c r="A182" s="3">
        <v>172</v>
      </c>
      <c r="B18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3" spans="1:2" x14ac:dyDescent="0.25">
      <c r="A183" s="3">
        <v>173</v>
      </c>
      <c r="B18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4" spans="1:2" x14ac:dyDescent="0.25">
      <c r="A184" s="3">
        <v>174</v>
      </c>
      <c r="B18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5" spans="1:2" x14ac:dyDescent="0.25">
      <c r="A185" s="3">
        <v>175</v>
      </c>
      <c r="B18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6" spans="1:2" x14ac:dyDescent="0.25">
      <c r="A186" s="3">
        <v>176</v>
      </c>
      <c r="B18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7" spans="1:2" x14ac:dyDescent="0.25">
      <c r="A187" s="3">
        <v>177</v>
      </c>
      <c r="B18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8" spans="1:2" x14ac:dyDescent="0.25">
      <c r="A188" s="3">
        <v>178</v>
      </c>
      <c r="B18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89" spans="1:2" x14ac:dyDescent="0.25">
      <c r="A189" s="3">
        <v>179</v>
      </c>
      <c r="B18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0" spans="1:2" x14ac:dyDescent="0.25">
      <c r="A190" s="3">
        <v>180</v>
      </c>
      <c r="B19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1" spans="1:2" x14ac:dyDescent="0.25">
      <c r="A191" s="3">
        <v>181</v>
      </c>
      <c r="B19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2" spans="1:2" x14ac:dyDescent="0.25">
      <c r="A192" s="3">
        <v>182</v>
      </c>
      <c r="B19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3" spans="1:2" x14ac:dyDescent="0.25">
      <c r="A193" s="3">
        <v>183</v>
      </c>
      <c r="B19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4" spans="1:2" x14ac:dyDescent="0.25">
      <c r="A194" s="3">
        <v>184</v>
      </c>
      <c r="B19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5" spans="1:2" x14ac:dyDescent="0.25">
      <c r="A195" s="3">
        <v>185</v>
      </c>
      <c r="B19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6" spans="1:2" x14ac:dyDescent="0.25">
      <c r="A196" s="3">
        <v>186</v>
      </c>
      <c r="B19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7" spans="1:2" x14ac:dyDescent="0.25">
      <c r="A197" s="3">
        <v>187</v>
      </c>
      <c r="B19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8" spans="1:2" x14ac:dyDescent="0.25">
      <c r="A198" s="3">
        <v>188</v>
      </c>
      <c r="B19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199" spans="1:2" x14ac:dyDescent="0.25">
      <c r="A199" s="3">
        <v>189</v>
      </c>
      <c r="B19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0" spans="1:2" x14ac:dyDescent="0.25">
      <c r="A200" s="3">
        <v>190</v>
      </c>
      <c r="B20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1" spans="1:2" x14ac:dyDescent="0.25">
      <c r="A201" s="3">
        <v>191</v>
      </c>
      <c r="B20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2" spans="1:2" x14ac:dyDescent="0.25">
      <c r="A202" s="3">
        <v>192</v>
      </c>
      <c r="B20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3" spans="1:2" x14ac:dyDescent="0.25">
      <c r="A203" s="3">
        <v>193</v>
      </c>
      <c r="B20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4" spans="1:2" x14ac:dyDescent="0.25">
      <c r="A204" s="3">
        <v>194</v>
      </c>
      <c r="B20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5" spans="1:2" x14ac:dyDescent="0.25">
      <c r="A205" s="3">
        <v>195</v>
      </c>
      <c r="B20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6" spans="1:2" x14ac:dyDescent="0.25">
      <c r="A206" s="3">
        <v>196</v>
      </c>
      <c r="B20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7" spans="1:2" x14ac:dyDescent="0.25">
      <c r="A207" s="3">
        <v>197</v>
      </c>
      <c r="B20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8" spans="1:2" x14ac:dyDescent="0.25">
      <c r="A208" s="3">
        <v>198</v>
      </c>
      <c r="B20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09" spans="1:2" x14ac:dyDescent="0.25">
      <c r="A209" s="3">
        <v>199</v>
      </c>
      <c r="B20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0" spans="1:2" x14ac:dyDescent="0.25">
      <c r="A210" s="3">
        <v>200</v>
      </c>
      <c r="B21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1" spans="1:2" x14ac:dyDescent="0.25">
      <c r="A211" s="3">
        <v>201</v>
      </c>
      <c r="B21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2" spans="1:2" x14ac:dyDescent="0.25">
      <c r="A212" s="3">
        <v>202</v>
      </c>
      <c r="B21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3" spans="1:2" x14ac:dyDescent="0.25">
      <c r="A213" s="3">
        <v>203</v>
      </c>
      <c r="B21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4" spans="1:2" x14ac:dyDescent="0.25">
      <c r="A214" s="3">
        <v>204</v>
      </c>
      <c r="B21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5" spans="1:2" x14ac:dyDescent="0.25">
      <c r="A215" s="3">
        <v>205</v>
      </c>
      <c r="B21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6" spans="1:2" x14ac:dyDescent="0.25">
      <c r="A216" s="3">
        <v>206</v>
      </c>
      <c r="B21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7" spans="1:2" x14ac:dyDescent="0.25">
      <c r="A217" s="3">
        <v>207</v>
      </c>
      <c r="B21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8" spans="1:2" x14ac:dyDescent="0.25">
      <c r="A218" s="3">
        <v>208</v>
      </c>
      <c r="B21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19" spans="1:2" x14ac:dyDescent="0.25">
      <c r="A219" s="3">
        <v>209</v>
      </c>
      <c r="B21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0" spans="1:2" x14ac:dyDescent="0.25">
      <c r="A220" s="3">
        <v>210</v>
      </c>
      <c r="B22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1" spans="1:2" x14ac:dyDescent="0.25">
      <c r="A221" s="3">
        <v>211</v>
      </c>
      <c r="B22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2" spans="1:2" x14ac:dyDescent="0.25">
      <c r="A222" s="3">
        <v>212</v>
      </c>
      <c r="B22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3" spans="1:2" x14ac:dyDescent="0.25">
      <c r="A223" s="3">
        <v>213</v>
      </c>
      <c r="B22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4" spans="1:2" x14ac:dyDescent="0.25">
      <c r="A224" s="3">
        <v>214</v>
      </c>
      <c r="B22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5" spans="1:2" x14ac:dyDescent="0.25">
      <c r="A225" s="3">
        <v>215</v>
      </c>
      <c r="B22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6" spans="1:2" x14ac:dyDescent="0.25">
      <c r="A226" s="3">
        <v>216</v>
      </c>
      <c r="B22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7" spans="1:2" x14ac:dyDescent="0.25">
      <c r="A227" s="3">
        <v>217</v>
      </c>
      <c r="B22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8" spans="1:2" x14ac:dyDescent="0.25">
      <c r="A228" s="3">
        <v>218</v>
      </c>
      <c r="B22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29" spans="1:2" x14ac:dyDescent="0.25">
      <c r="A229" s="3">
        <v>219</v>
      </c>
      <c r="B22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0" spans="1:2" x14ac:dyDescent="0.25">
      <c r="A230" s="3">
        <v>220</v>
      </c>
      <c r="B23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1" spans="1:2" x14ac:dyDescent="0.25">
      <c r="A231" s="3">
        <v>221</v>
      </c>
      <c r="B23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2" spans="1:2" x14ac:dyDescent="0.25">
      <c r="A232" s="3">
        <v>222</v>
      </c>
      <c r="B23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3" spans="1:2" x14ac:dyDescent="0.25">
      <c r="A233" s="3">
        <v>223</v>
      </c>
      <c r="B23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4" spans="1:2" x14ac:dyDescent="0.25">
      <c r="A234" s="3">
        <v>224</v>
      </c>
      <c r="B23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5" spans="1:2" x14ac:dyDescent="0.25">
      <c r="A235" s="3">
        <v>225</v>
      </c>
      <c r="B23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6" spans="1:2" x14ac:dyDescent="0.25">
      <c r="A236" s="3">
        <v>226</v>
      </c>
      <c r="B23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7" spans="1:2" x14ac:dyDescent="0.25">
      <c r="A237" s="3">
        <v>227</v>
      </c>
      <c r="B23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8" spans="1:2" x14ac:dyDescent="0.25">
      <c r="A238" s="3">
        <v>228</v>
      </c>
      <c r="B23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39" spans="1:2" x14ac:dyDescent="0.25">
      <c r="A239" s="3">
        <v>229</v>
      </c>
      <c r="B23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0" spans="1:2" x14ac:dyDescent="0.25">
      <c r="A240" s="3">
        <v>230</v>
      </c>
      <c r="B24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1" spans="1:2" x14ac:dyDescent="0.25">
      <c r="A241" s="3">
        <v>231</v>
      </c>
      <c r="B241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2" spans="1:2" x14ac:dyDescent="0.25">
      <c r="A242" s="3">
        <v>232</v>
      </c>
      <c r="B242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3" spans="1:2" x14ac:dyDescent="0.25">
      <c r="A243" s="3">
        <v>233</v>
      </c>
      <c r="B243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4" spans="1:2" x14ac:dyDescent="0.25">
      <c r="A244" s="3">
        <v>234</v>
      </c>
      <c r="B244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5" spans="1:2" x14ac:dyDescent="0.25">
      <c r="A245" s="3">
        <v>235</v>
      </c>
      <c r="B245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6" spans="1:2" x14ac:dyDescent="0.25">
      <c r="A246" s="3">
        <v>236</v>
      </c>
      <c r="B246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7" spans="1:2" x14ac:dyDescent="0.25">
      <c r="A247" s="3">
        <v>237</v>
      </c>
      <c r="B247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8" spans="1:2" x14ac:dyDescent="0.25">
      <c r="A248" s="3">
        <v>238</v>
      </c>
      <c r="B248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49" spans="1:2" x14ac:dyDescent="0.25">
      <c r="A249" s="3">
        <v>239</v>
      </c>
      <c r="B249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50" spans="1:2" x14ac:dyDescent="0.25">
      <c r="A250" s="3">
        <v>240</v>
      </c>
      <c r="B250" s="2">
        <f>IF(現金流量表[[#This Row],[期數]]=0,貸款金額,IF(現金流量表[[#This Row],[期數]]&lt;=總期數,-VLOOKUP(現金流量表[[#This Row],[期數]],月繳款分析表[],6),""))</f>
        <v>-5104.413822893719</v>
      </c>
    </row>
    <row r="251" spans="1:2" x14ac:dyDescent="0.25">
      <c r="A251" s="3">
        <v>241</v>
      </c>
      <c r="B251" s="2" t="str">
        <f>IF(現金流量表[[#This Row],[期數]]=0,貸款金額,IF(現金流量表[[#This Row],[期數]]&lt;=總期數,-VLOOKUP(現金流量表[[#This Row],[期數]],月繳款分析表[],6),""))</f>
        <v/>
      </c>
    </row>
    <row r="252" spans="1:2" x14ac:dyDescent="0.25">
      <c r="A252" s="3">
        <v>242</v>
      </c>
      <c r="B252" s="2" t="str">
        <f>IF(現金流量表[[#This Row],[期數]]=0,貸款金額,IF(現金流量表[[#This Row],[期數]]&lt;=總期數,-VLOOKUP(現金流量表[[#This Row],[期數]],月繳款分析表[],6),""))</f>
        <v/>
      </c>
    </row>
    <row r="253" spans="1:2" x14ac:dyDescent="0.25">
      <c r="A253" s="3">
        <v>243</v>
      </c>
      <c r="B253" s="2" t="str">
        <f>IF(現金流量表[[#This Row],[期數]]=0,貸款金額,IF(現金流量表[[#This Row],[期數]]&lt;=總期數,-VLOOKUP(現金流量表[[#This Row],[期數]],月繳款分析表[],6),""))</f>
        <v/>
      </c>
    </row>
    <row r="254" spans="1:2" x14ac:dyDescent="0.25">
      <c r="A254" s="3">
        <v>244</v>
      </c>
      <c r="B254" s="2" t="str">
        <f>IF(現金流量表[[#This Row],[期數]]=0,貸款金額,IF(現金流量表[[#This Row],[期數]]&lt;=總期數,-VLOOKUP(現金流量表[[#This Row],[期數]],月繳款分析表[],6),""))</f>
        <v/>
      </c>
    </row>
    <row r="255" spans="1:2" x14ac:dyDescent="0.25">
      <c r="A255" s="3">
        <v>245</v>
      </c>
      <c r="B255" s="2" t="str">
        <f>IF(現金流量表[[#This Row],[期數]]=0,貸款金額,IF(現金流量表[[#This Row],[期數]]&lt;=總期數,-VLOOKUP(現金流量表[[#This Row],[期數]],月繳款分析表[],6),""))</f>
        <v/>
      </c>
    </row>
    <row r="256" spans="1:2" x14ac:dyDescent="0.25">
      <c r="A256" s="3">
        <v>246</v>
      </c>
      <c r="B256" s="2" t="str">
        <f>IF(現金流量表[[#This Row],[期數]]=0,貸款金額,IF(現金流量表[[#This Row],[期數]]&lt;=總期數,-VLOOKUP(現金流量表[[#This Row],[期數]],月繳款分析表[],6),""))</f>
        <v/>
      </c>
    </row>
    <row r="257" spans="1:2" x14ac:dyDescent="0.25">
      <c r="A257" s="3">
        <v>247</v>
      </c>
      <c r="B257" s="2" t="str">
        <f>IF(現金流量表[[#This Row],[期數]]=0,貸款金額,IF(現金流量表[[#This Row],[期數]]&lt;=總期數,-VLOOKUP(現金流量表[[#This Row],[期數]],月繳款分析表[],6),""))</f>
        <v/>
      </c>
    </row>
    <row r="258" spans="1:2" x14ac:dyDescent="0.25">
      <c r="A258" s="3">
        <v>248</v>
      </c>
      <c r="B258" s="2" t="str">
        <f>IF(現金流量表[[#This Row],[期數]]=0,貸款金額,IF(現金流量表[[#This Row],[期數]]&lt;=總期數,-VLOOKUP(現金流量表[[#This Row],[期數]],月繳款分析表[],6),""))</f>
        <v/>
      </c>
    </row>
    <row r="259" spans="1:2" x14ac:dyDescent="0.25">
      <c r="A259" s="3">
        <v>249</v>
      </c>
      <c r="B259" s="2" t="str">
        <f>IF(現金流量表[[#This Row],[期數]]=0,貸款金額,IF(現金流量表[[#This Row],[期數]]&lt;=總期數,-VLOOKUP(現金流量表[[#This Row],[期數]],月繳款分析表[],6),""))</f>
        <v/>
      </c>
    </row>
    <row r="260" spans="1:2" x14ac:dyDescent="0.25">
      <c r="A260" s="3">
        <v>250</v>
      </c>
      <c r="B260" s="2" t="str">
        <f>IF(現金流量表[[#This Row],[期數]]=0,貸款金額,IF(現金流量表[[#This Row],[期數]]&lt;=總期數,-VLOOKUP(現金流量表[[#This Row],[期數]],月繳款分析表[],6),""))</f>
        <v/>
      </c>
    </row>
    <row r="261" spans="1:2" x14ac:dyDescent="0.25">
      <c r="A261" s="3">
        <v>251</v>
      </c>
      <c r="B261" s="2" t="str">
        <f>IF(現金流量表[[#This Row],[期數]]=0,貸款金額,IF(現金流量表[[#This Row],[期數]]&lt;=總期數,-VLOOKUP(現金流量表[[#This Row],[期數]],月繳款分析表[],6),""))</f>
        <v/>
      </c>
    </row>
    <row r="262" spans="1:2" x14ac:dyDescent="0.25">
      <c r="A262" s="3">
        <v>252</v>
      </c>
      <c r="B262" s="2" t="str">
        <f>IF(現金流量表[[#This Row],[期數]]=0,貸款金額,IF(現金流量表[[#This Row],[期數]]&lt;=總期數,-VLOOKUP(現金流量表[[#This Row],[期數]],月繳款分析表[],6),""))</f>
        <v/>
      </c>
    </row>
    <row r="263" spans="1:2" x14ac:dyDescent="0.25">
      <c r="A263" s="3">
        <v>253</v>
      </c>
      <c r="B263" s="2" t="str">
        <f>IF(現金流量表[[#This Row],[期數]]=0,貸款金額,IF(現金流量表[[#This Row],[期數]]&lt;=總期數,-VLOOKUP(現金流量表[[#This Row],[期數]],月繳款分析表[],6),""))</f>
        <v/>
      </c>
    </row>
    <row r="264" spans="1:2" x14ac:dyDescent="0.25">
      <c r="A264" s="3">
        <v>254</v>
      </c>
      <c r="B264" s="2" t="str">
        <f>IF(現金流量表[[#This Row],[期數]]=0,貸款金額,IF(現金流量表[[#This Row],[期數]]&lt;=總期數,-VLOOKUP(現金流量表[[#This Row],[期數]],月繳款分析表[],6),""))</f>
        <v/>
      </c>
    </row>
    <row r="265" spans="1:2" x14ac:dyDescent="0.25">
      <c r="A265" s="3">
        <v>255</v>
      </c>
      <c r="B265" s="2" t="str">
        <f>IF(現金流量表[[#This Row],[期數]]=0,貸款金額,IF(現金流量表[[#This Row],[期數]]&lt;=總期數,-VLOOKUP(現金流量表[[#This Row],[期數]],月繳款分析表[],6),""))</f>
        <v/>
      </c>
    </row>
    <row r="266" spans="1:2" x14ac:dyDescent="0.25">
      <c r="A266" s="3">
        <v>256</v>
      </c>
      <c r="B266" s="2" t="str">
        <f>IF(現金流量表[[#This Row],[期數]]=0,貸款金額,IF(現金流量表[[#This Row],[期數]]&lt;=總期數,-VLOOKUP(現金流量表[[#This Row],[期數]],月繳款分析表[],6),""))</f>
        <v/>
      </c>
    </row>
    <row r="267" spans="1:2" x14ac:dyDescent="0.25">
      <c r="A267" s="3">
        <v>257</v>
      </c>
      <c r="B267" s="2" t="str">
        <f>IF(現金流量表[[#This Row],[期數]]=0,貸款金額,IF(現金流量表[[#This Row],[期數]]&lt;=總期數,-VLOOKUP(現金流量表[[#This Row],[期數]],月繳款分析表[],6),""))</f>
        <v/>
      </c>
    </row>
    <row r="268" spans="1:2" x14ac:dyDescent="0.25">
      <c r="A268" s="3">
        <v>258</v>
      </c>
      <c r="B268" s="2" t="str">
        <f>IF(現金流量表[[#This Row],[期數]]=0,貸款金額,IF(現金流量表[[#This Row],[期數]]&lt;=總期數,-VLOOKUP(現金流量表[[#This Row],[期數]],月繳款分析表[],6),""))</f>
        <v/>
      </c>
    </row>
    <row r="269" spans="1:2" x14ac:dyDescent="0.25">
      <c r="A269" s="3">
        <v>259</v>
      </c>
      <c r="B269" s="2" t="str">
        <f>IF(現金流量表[[#This Row],[期數]]=0,貸款金額,IF(現金流量表[[#This Row],[期數]]&lt;=總期數,-VLOOKUP(現金流量表[[#This Row],[期數]],月繳款分析表[],6),""))</f>
        <v/>
      </c>
    </row>
    <row r="270" spans="1:2" x14ac:dyDescent="0.25">
      <c r="A270" s="3">
        <v>260</v>
      </c>
      <c r="B270" s="2" t="str">
        <f>IF(現金流量表[[#This Row],[期數]]=0,貸款金額,IF(現金流量表[[#This Row],[期數]]&lt;=總期數,-VLOOKUP(現金流量表[[#This Row],[期數]],月繳款分析表[],6),""))</f>
        <v/>
      </c>
    </row>
    <row r="271" spans="1:2" x14ac:dyDescent="0.25">
      <c r="A271" s="3">
        <v>261</v>
      </c>
      <c r="B271" s="2" t="str">
        <f>IF(現金流量表[[#This Row],[期數]]=0,貸款金額,IF(現金流量表[[#This Row],[期數]]&lt;=總期數,-VLOOKUP(現金流量表[[#This Row],[期數]],月繳款分析表[],6),""))</f>
        <v/>
      </c>
    </row>
    <row r="272" spans="1:2" x14ac:dyDescent="0.25">
      <c r="A272" s="3">
        <v>262</v>
      </c>
      <c r="B272" s="2" t="str">
        <f>IF(現金流量表[[#This Row],[期數]]=0,貸款金額,IF(現金流量表[[#This Row],[期數]]&lt;=總期數,-VLOOKUP(現金流量表[[#This Row],[期數]],月繳款分析表[],6),""))</f>
        <v/>
      </c>
    </row>
    <row r="273" spans="1:2" x14ac:dyDescent="0.25">
      <c r="A273" s="3">
        <v>263</v>
      </c>
      <c r="B273" s="2" t="str">
        <f>IF(現金流量表[[#This Row],[期數]]=0,貸款金額,IF(現金流量表[[#This Row],[期數]]&lt;=總期數,-VLOOKUP(現金流量表[[#This Row],[期數]],月繳款分析表[],6),""))</f>
        <v/>
      </c>
    </row>
    <row r="274" spans="1:2" x14ac:dyDescent="0.25">
      <c r="A274" s="3">
        <v>264</v>
      </c>
      <c r="B274" s="2" t="str">
        <f>IF(現金流量表[[#This Row],[期數]]=0,貸款金額,IF(現金流量表[[#This Row],[期數]]&lt;=總期數,-VLOOKUP(現金流量表[[#This Row],[期數]],月繳款分析表[],6),""))</f>
        <v/>
      </c>
    </row>
    <row r="275" spans="1:2" x14ac:dyDescent="0.25">
      <c r="A275" s="3">
        <v>265</v>
      </c>
      <c r="B275" s="2" t="str">
        <f>IF(現金流量表[[#This Row],[期數]]=0,貸款金額,IF(現金流量表[[#This Row],[期數]]&lt;=總期數,-VLOOKUP(現金流量表[[#This Row],[期數]],月繳款分析表[],6),""))</f>
        <v/>
      </c>
    </row>
    <row r="276" spans="1:2" x14ac:dyDescent="0.25">
      <c r="A276" s="3">
        <v>266</v>
      </c>
      <c r="B276" s="2" t="str">
        <f>IF(現金流量表[[#This Row],[期數]]=0,貸款金額,IF(現金流量表[[#This Row],[期數]]&lt;=總期數,-VLOOKUP(現金流量表[[#This Row],[期數]],月繳款分析表[],6),""))</f>
        <v/>
      </c>
    </row>
    <row r="277" spans="1:2" x14ac:dyDescent="0.25">
      <c r="A277" s="3">
        <v>267</v>
      </c>
      <c r="B277" s="2" t="str">
        <f>IF(現金流量表[[#This Row],[期數]]=0,貸款金額,IF(現金流量表[[#This Row],[期數]]&lt;=總期數,-VLOOKUP(現金流量表[[#This Row],[期數]],月繳款分析表[],6),""))</f>
        <v/>
      </c>
    </row>
    <row r="278" spans="1:2" x14ac:dyDescent="0.25">
      <c r="A278" s="3">
        <v>268</v>
      </c>
      <c r="B278" s="2" t="str">
        <f>IF(現金流量表[[#This Row],[期數]]=0,貸款金額,IF(現金流量表[[#This Row],[期數]]&lt;=總期數,-VLOOKUP(現金流量表[[#This Row],[期數]],月繳款分析表[],6),""))</f>
        <v/>
      </c>
    </row>
    <row r="279" spans="1:2" x14ac:dyDescent="0.25">
      <c r="A279" s="3">
        <v>269</v>
      </c>
      <c r="B279" s="2" t="str">
        <f>IF(現金流量表[[#This Row],[期數]]=0,貸款金額,IF(現金流量表[[#This Row],[期數]]&lt;=總期數,-VLOOKUP(現金流量表[[#This Row],[期數]],月繳款分析表[],6),""))</f>
        <v/>
      </c>
    </row>
    <row r="280" spans="1:2" x14ac:dyDescent="0.25">
      <c r="A280" s="3">
        <v>270</v>
      </c>
      <c r="B280" s="2" t="str">
        <f>IF(現金流量表[[#This Row],[期數]]=0,貸款金額,IF(現金流量表[[#This Row],[期數]]&lt;=總期數,-VLOOKUP(現金流量表[[#This Row],[期數]],月繳款分析表[],6),""))</f>
        <v/>
      </c>
    </row>
    <row r="281" spans="1:2" x14ac:dyDescent="0.25">
      <c r="A281" s="3">
        <v>271</v>
      </c>
      <c r="B281" s="2" t="str">
        <f>IF(現金流量表[[#This Row],[期數]]=0,貸款金額,IF(現金流量表[[#This Row],[期數]]&lt;=總期數,-VLOOKUP(現金流量表[[#This Row],[期數]],月繳款分析表[],6),""))</f>
        <v/>
      </c>
    </row>
    <row r="282" spans="1:2" x14ac:dyDescent="0.25">
      <c r="A282" s="3">
        <v>272</v>
      </c>
      <c r="B282" s="2" t="str">
        <f>IF(現金流量表[[#This Row],[期數]]=0,貸款金額,IF(現金流量表[[#This Row],[期數]]&lt;=總期數,-VLOOKUP(現金流量表[[#This Row],[期數]],月繳款分析表[],6),""))</f>
        <v/>
      </c>
    </row>
    <row r="283" spans="1:2" x14ac:dyDescent="0.25">
      <c r="A283" s="3">
        <v>273</v>
      </c>
      <c r="B283" s="2" t="str">
        <f>IF(現金流量表[[#This Row],[期數]]=0,貸款金額,IF(現金流量表[[#This Row],[期數]]&lt;=總期數,-VLOOKUP(現金流量表[[#This Row],[期數]],月繳款分析表[],6),""))</f>
        <v/>
      </c>
    </row>
    <row r="284" spans="1:2" x14ac:dyDescent="0.25">
      <c r="A284" s="3">
        <v>274</v>
      </c>
      <c r="B284" s="2" t="str">
        <f>IF(現金流量表[[#This Row],[期數]]=0,貸款金額,IF(現金流量表[[#This Row],[期數]]&lt;=總期數,-VLOOKUP(現金流量表[[#This Row],[期數]],月繳款分析表[],6),""))</f>
        <v/>
      </c>
    </row>
    <row r="285" spans="1:2" x14ac:dyDescent="0.25">
      <c r="A285" s="3">
        <v>275</v>
      </c>
      <c r="B285" s="2" t="str">
        <f>IF(現金流量表[[#This Row],[期數]]=0,貸款金額,IF(現金流量表[[#This Row],[期數]]&lt;=總期數,-VLOOKUP(現金流量表[[#This Row],[期數]],月繳款分析表[],6),""))</f>
        <v/>
      </c>
    </row>
    <row r="286" spans="1:2" x14ac:dyDescent="0.25">
      <c r="A286" s="3">
        <v>276</v>
      </c>
      <c r="B286" s="2" t="str">
        <f>IF(現金流量表[[#This Row],[期數]]=0,貸款金額,IF(現金流量表[[#This Row],[期數]]&lt;=總期數,-VLOOKUP(現金流量表[[#This Row],[期數]],月繳款分析表[],6),""))</f>
        <v/>
      </c>
    </row>
    <row r="287" spans="1:2" x14ac:dyDescent="0.25">
      <c r="A287" s="3">
        <v>277</v>
      </c>
      <c r="B287" s="2" t="str">
        <f>IF(現金流量表[[#This Row],[期數]]=0,貸款金額,IF(現金流量表[[#This Row],[期數]]&lt;=總期數,-VLOOKUP(現金流量表[[#This Row],[期數]],月繳款分析表[],6),""))</f>
        <v/>
      </c>
    </row>
    <row r="288" spans="1:2" x14ac:dyDescent="0.25">
      <c r="A288" s="3">
        <v>278</v>
      </c>
      <c r="B288" s="2" t="str">
        <f>IF(現金流量表[[#This Row],[期數]]=0,貸款金額,IF(現金流量表[[#This Row],[期數]]&lt;=總期數,-VLOOKUP(現金流量表[[#This Row],[期數]],月繳款分析表[],6),""))</f>
        <v/>
      </c>
    </row>
    <row r="289" spans="1:2" x14ac:dyDescent="0.25">
      <c r="A289" s="3">
        <v>279</v>
      </c>
      <c r="B289" s="2" t="str">
        <f>IF(現金流量表[[#This Row],[期數]]=0,貸款金額,IF(現金流量表[[#This Row],[期數]]&lt;=總期數,-VLOOKUP(現金流量表[[#This Row],[期數]],月繳款分析表[],6),""))</f>
        <v/>
      </c>
    </row>
    <row r="290" spans="1:2" x14ac:dyDescent="0.25">
      <c r="A290" s="3">
        <v>280</v>
      </c>
      <c r="B290" s="2" t="str">
        <f>IF(現金流量表[[#This Row],[期數]]=0,貸款金額,IF(現金流量表[[#This Row],[期數]]&lt;=總期數,-VLOOKUP(現金流量表[[#This Row],[期數]],月繳款分析表[],6),""))</f>
        <v/>
      </c>
    </row>
    <row r="291" spans="1:2" x14ac:dyDescent="0.25">
      <c r="A291" s="3">
        <v>281</v>
      </c>
      <c r="B291" s="2" t="str">
        <f>IF(現金流量表[[#This Row],[期數]]=0,貸款金額,IF(現金流量表[[#This Row],[期數]]&lt;=總期數,-VLOOKUP(現金流量表[[#This Row],[期數]],月繳款分析表[],6),""))</f>
        <v/>
      </c>
    </row>
    <row r="292" spans="1:2" x14ac:dyDescent="0.25">
      <c r="A292" s="3">
        <v>282</v>
      </c>
      <c r="B292" s="2" t="str">
        <f>IF(現金流量表[[#This Row],[期數]]=0,貸款金額,IF(現金流量表[[#This Row],[期數]]&lt;=總期數,-VLOOKUP(現金流量表[[#This Row],[期數]],月繳款分析表[],6),""))</f>
        <v/>
      </c>
    </row>
    <row r="293" spans="1:2" x14ac:dyDescent="0.25">
      <c r="A293" s="3">
        <v>283</v>
      </c>
      <c r="B293" s="2" t="str">
        <f>IF(現金流量表[[#This Row],[期數]]=0,貸款金額,IF(現金流量表[[#This Row],[期數]]&lt;=總期數,-VLOOKUP(現金流量表[[#This Row],[期數]],月繳款分析表[],6),""))</f>
        <v/>
      </c>
    </row>
    <row r="294" spans="1:2" x14ac:dyDescent="0.25">
      <c r="A294" s="3">
        <v>284</v>
      </c>
      <c r="B294" s="2" t="str">
        <f>IF(現金流量表[[#This Row],[期數]]=0,貸款金額,IF(現金流量表[[#This Row],[期數]]&lt;=總期數,-VLOOKUP(現金流量表[[#This Row],[期數]],月繳款分析表[],6),""))</f>
        <v/>
      </c>
    </row>
    <row r="295" spans="1:2" x14ac:dyDescent="0.25">
      <c r="A295" s="3">
        <v>285</v>
      </c>
      <c r="B295" s="2" t="str">
        <f>IF(現金流量表[[#This Row],[期數]]=0,貸款金額,IF(現金流量表[[#This Row],[期數]]&lt;=總期數,-VLOOKUP(現金流量表[[#This Row],[期數]],月繳款分析表[],6),""))</f>
        <v/>
      </c>
    </row>
    <row r="296" spans="1:2" x14ac:dyDescent="0.25">
      <c r="A296" s="3">
        <v>286</v>
      </c>
      <c r="B296" s="2" t="str">
        <f>IF(現金流量表[[#This Row],[期數]]=0,貸款金額,IF(現金流量表[[#This Row],[期數]]&lt;=總期數,-VLOOKUP(現金流量表[[#This Row],[期數]],月繳款分析表[],6),""))</f>
        <v/>
      </c>
    </row>
    <row r="297" spans="1:2" x14ac:dyDescent="0.25">
      <c r="A297" s="3">
        <v>287</v>
      </c>
      <c r="B297" s="2" t="str">
        <f>IF(現金流量表[[#This Row],[期數]]=0,貸款金額,IF(現金流量表[[#This Row],[期數]]&lt;=總期數,-VLOOKUP(現金流量表[[#This Row],[期數]],月繳款分析表[],6),""))</f>
        <v/>
      </c>
    </row>
    <row r="298" spans="1:2" x14ac:dyDescent="0.25">
      <c r="A298" s="3">
        <v>288</v>
      </c>
      <c r="B298" s="2" t="str">
        <f>IF(現金流量表[[#This Row],[期數]]=0,貸款金額,IF(現金流量表[[#This Row],[期數]]&lt;=總期數,-VLOOKUP(現金流量表[[#This Row],[期數]],月繳款分析表[],6),""))</f>
        <v/>
      </c>
    </row>
    <row r="299" spans="1:2" x14ac:dyDescent="0.25">
      <c r="A299" s="3">
        <v>289</v>
      </c>
      <c r="B299" s="2" t="str">
        <f>IF(現金流量表[[#This Row],[期數]]=0,貸款金額,IF(現金流量表[[#This Row],[期數]]&lt;=總期數,-VLOOKUP(現金流量表[[#This Row],[期數]],月繳款分析表[],6),""))</f>
        <v/>
      </c>
    </row>
    <row r="300" spans="1:2" x14ac:dyDescent="0.25">
      <c r="A300" s="3">
        <v>290</v>
      </c>
      <c r="B300" s="2" t="str">
        <f>IF(現金流量表[[#This Row],[期數]]=0,貸款金額,IF(現金流量表[[#This Row],[期數]]&lt;=總期數,-VLOOKUP(現金流量表[[#This Row],[期數]],月繳款分析表[],6),""))</f>
        <v/>
      </c>
    </row>
    <row r="301" spans="1:2" x14ac:dyDescent="0.25">
      <c r="A301" s="3">
        <v>291</v>
      </c>
      <c r="B301" s="2" t="str">
        <f>IF(現金流量表[[#This Row],[期數]]=0,貸款金額,IF(現金流量表[[#This Row],[期數]]&lt;=總期數,-VLOOKUP(現金流量表[[#This Row],[期數]],月繳款分析表[],6),""))</f>
        <v/>
      </c>
    </row>
    <row r="302" spans="1:2" x14ac:dyDescent="0.25">
      <c r="A302" s="3">
        <v>292</v>
      </c>
      <c r="B302" s="2" t="str">
        <f>IF(現金流量表[[#This Row],[期數]]=0,貸款金額,IF(現金流量表[[#This Row],[期數]]&lt;=總期數,-VLOOKUP(現金流量表[[#This Row],[期數]],月繳款分析表[],6),""))</f>
        <v/>
      </c>
    </row>
    <row r="303" spans="1:2" x14ac:dyDescent="0.25">
      <c r="A303" s="3">
        <v>293</v>
      </c>
      <c r="B303" s="2" t="str">
        <f>IF(現金流量表[[#This Row],[期數]]=0,貸款金額,IF(現金流量表[[#This Row],[期數]]&lt;=總期數,-VLOOKUP(現金流量表[[#This Row],[期數]],月繳款分析表[],6),""))</f>
        <v/>
      </c>
    </row>
    <row r="304" spans="1:2" x14ac:dyDescent="0.25">
      <c r="A304" s="3">
        <v>294</v>
      </c>
      <c r="B304" s="2" t="str">
        <f>IF(現金流量表[[#This Row],[期數]]=0,貸款金額,IF(現金流量表[[#This Row],[期數]]&lt;=總期數,-VLOOKUP(現金流量表[[#This Row],[期數]],月繳款分析表[],6),""))</f>
        <v/>
      </c>
    </row>
    <row r="305" spans="1:2" x14ac:dyDescent="0.25">
      <c r="A305" s="3">
        <v>295</v>
      </c>
      <c r="B305" s="2" t="str">
        <f>IF(現金流量表[[#This Row],[期數]]=0,貸款金額,IF(現金流量表[[#This Row],[期數]]&lt;=總期數,-VLOOKUP(現金流量表[[#This Row],[期數]],月繳款分析表[],6),""))</f>
        <v/>
      </c>
    </row>
    <row r="306" spans="1:2" x14ac:dyDescent="0.25">
      <c r="A306" s="3">
        <v>296</v>
      </c>
      <c r="B306" s="2" t="str">
        <f>IF(現金流量表[[#This Row],[期數]]=0,貸款金額,IF(現金流量表[[#This Row],[期數]]&lt;=總期數,-VLOOKUP(現金流量表[[#This Row],[期數]],月繳款分析表[],6),""))</f>
        <v/>
      </c>
    </row>
    <row r="307" spans="1:2" x14ac:dyDescent="0.25">
      <c r="A307" s="3">
        <v>297</v>
      </c>
      <c r="B307" s="2" t="str">
        <f>IF(現金流量表[[#This Row],[期數]]=0,貸款金額,IF(現金流量表[[#This Row],[期數]]&lt;=總期數,-VLOOKUP(現金流量表[[#This Row],[期數]],月繳款分析表[],6),""))</f>
        <v/>
      </c>
    </row>
    <row r="308" spans="1:2" x14ac:dyDescent="0.25">
      <c r="A308" s="3">
        <v>298</v>
      </c>
      <c r="B308" s="2" t="str">
        <f>IF(現金流量表[[#This Row],[期數]]=0,貸款金額,IF(現金流量表[[#This Row],[期數]]&lt;=總期數,-VLOOKUP(現金流量表[[#This Row],[期數]],月繳款分析表[],6),""))</f>
        <v/>
      </c>
    </row>
    <row r="309" spans="1:2" x14ac:dyDescent="0.25">
      <c r="A309" s="3">
        <v>299</v>
      </c>
      <c r="B309" s="2" t="str">
        <f>IF(現金流量表[[#This Row],[期數]]=0,貸款金額,IF(現金流量表[[#This Row],[期數]]&lt;=總期數,-VLOOKUP(現金流量表[[#This Row],[期數]],月繳款分析表[],6),""))</f>
        <v/>
      </c>
    </row>
    <row r="310" spans="1:2" x14ac:dyDescent="0.25">
      <c r="A310" s="3">
        <v>300</v>
      </c>
      <c r="B310" s="2" t="str">
        <f>IF(現金流量表[[#This Row],[期數]]=0,貸款金額,IF(現金流量表[[#This Row],[期數]]&lt;=總期數,-VLOOKUP(現金流量表[[#This Row],[期數]],月繳款分析表[],6),""))</f>
        <v/>
      </c>
    </row>
    <row r="311" spans="1:2" x14ac:dyDescent="0.25">
      <c r="A311" s="3">
        <v>301</v>
      </c>
      <c r="B311" s="2" t="str">
        <f>IF(現金流量表[[#This Row],[期數]]=0,貸款金額,IF(現金流量表[[#This Row],[期數]]&lt;=總期數,-VLOOKUP(現金流量表[[#This Row],[期數]],月繳款分析表[],6),""))</f>
        <v/>
      </c>
    </row>
    <row r="312" spans="1:2" x14ac:dyDescent="0.25">
      <c r="A312" s="3">
        <v>302</v>
      </c>
      <c r="B312" s="2" t="str">
        <f>IF(現金流量表[[#This Row],[期數]]=0,貸款金額,IF(現金流量表[[#This Row],[期數]]&lt;=總期數,-VLOOKUP(現金流量表[[#This Row],[期數]],月繳款分析表[],6),""))</f>
        <v/>
      </c>
    </row>
    <row r="313" spans="1:2" x14ac:dyDescent="0.25">
      <c r="A313" s="3">
        <v>303</v>
      </c>
      <c r="B313" s="2" t="str">
        <f>IF(現金流量表[[#This Row],[期數]]=0,貸款金額,IF(現金流量表[[#This Row],[期數]]&lt;=總期數,-VLOOKUP(現金流量表[[#This Row],[期數]],月繳款分析表[],6),""))</f>
        <v/>
      </c>
    </row>
    <row r="314" spans="1:2" x14ac:dyDescent="0.25">
      <c r="A314" s="3">
        <v>304</v>
      </c>
      <c r="B314" s="2" t="str">
        <f>IF(現金流量表[[#This Row],[期數]]=0,貸款金額,IF(現金流量表[[#This Row],[期數]]&lt;=總期數,-VLOOKUP(現金流量表[[#This Row],[期數]],月繳款分析表[],6),""))</f>
        <v/>
      </c>
    </row>
    <row r="315" spans="1:2" x14ac:dyDescent="0.25">
      <c r="A315" s="3">
        <v>305</v>
      </c>
      <c r="B315" s="2" t="str">
        <f>IF(現金流量表[[#This Row],[期數]]=0,貸款金額,IF(現金流量表[[#This Row],[期數]]&lt;=總期數,-VLOOKUP(現金流量表[[#This Row],[期數]],月繳款分析表[],6),""))</f>
        <v/>
      </c>
    </row>
    <row r="316" spans="1:2" x14ac:dyDescent="0.25">
      <c r="A316" s="3">
        <v>306</v>
      </c>
      <c r="B316" s="2" t="str">
        <f>IF(現金流量表[[#This Row],[期數]]=0,貸款金額,IF(現金流量表[[#This Row],[期數]]&lt;=總期數,-VLOOKUP(現金流量表[[#This Row],[期數]],月繳款分析表[],6),""))</f>
        <v/>
      </c>
    </row>
    <row r="317" spans="1:2" x14ac:dyDescent="0.25">
      <c r="A317" s="3">
        <v>307</v>
      </c>
      <c r="B317" s="2" t="str">
        <f>IF(現金流量表[[#This Row],[期數]]=0,貸款金額,IF(現金流量表[[#This Row],[期數]]&lt;=總期數,-VLOOKUP(現金流量表[[#This Row],[期數]],月繳款分析表[],6),""))</f>
        <v/>
      </c>
    </row>
    <row r="318" spans="1:2" x14ac:dyDescent="0.25">
      <c r="A318" s="3">
        <v>308</v>
      </c>
      <c r="B318" s="2" t="str">
        <f>IF(現金流量表[[#This Row],[期數]]=0,貸款金額,IF(現金流量表[[#This Row],[期數]]&lt;=總期數,-VLOOKUP(現金流量表[[#This Row],[期數]],月繳款分析表[],6),""))</f>
        <v/>
      </c>
    </row>
    <row r="319" spans="1:2" x14ac:dyDescent="0.25">
      <c r="A319" s="3">
        <v>309</v>
      </c>
      <c r="B319" s="2" t="str">
        <f>IF(現金流量表[[#This Row],[期數]]=0,貸款金額,IF(現金流量表[[#This Row],[期數]]&lt;=總期數,-VLOOKUP(現金流量表[[#This Row],[期數]],月繳款分析表[],6),""))</f>
        <v/>
      </c>
    </row>
    <row r="320" spans="1:2" x14ac:dyDescent="0.25">
      <c r="A320" s="3">
        <v>310</v>
      </c>
      <c r="B320" s="2" t="str">
        <f>IF(現金流量表[[#This Row],[期數]]=0,貸款金額,IF(現金流量表[[#This Row],[期數]]&lt;=總期數,-VLOOKUP(現金流量表[[#This Row],[期數]],月繳款分析表[],6),""))</f>
        <v/>
      </c>
    </row>
    <row r="321" spans="1:2" x14ac:dyDescent="0.25">
      <c r="A321" s="3">
        <v>311</v>
      </c>
      <c r="B321" s="2" t="str">
        <f>IF(現金流量表[[#This Row],[期數]]=0,貸款金額,IF(現金流量表[[#This Row],[期數]]&lt;=總期數,-VLOOKUP(現金流量表[[#This Row],[期數]],月繳款分析表[],6),""))</f>
        <v/>
      </c>
    </row>
    <row r="322" spans="1:2" x14ac:dyDescent="0.25">
      <c r="A322" s="3">
        <v>312</v>
      </c>
      <c r="B322" s="2" t="str">
        <f>IF(現金流量表[[#This Row],[期數]]=0,貸款金額,IF(現金流量表[[#This Row],[期數]]&lt;=總期數,-VLOOKUP(現金流量表[[#This Row],[期數]],月繳款分析表[],6),""))</f>
        <v/>
      </c>
    </row>
    <row r="323" spans="1:2" x14ac:dyDescent="0.25">
      <c r="A323" s="3">
        <v>313</v>
      </c>
      <c r="B323" s="2" t="str">
        <f>IF(現金流量表[[#This Row],[期數]]=0,貸款金額,IF(現金流量表[[#This Row],[期數]]&lt;=總期數,-VLOOKUP(現金流量表[[#This Row],[期數]],月繳款分析表[],6),""))</f>
        <v/>
      </c>
    </row>
    <row r="324" spans="1:2" x14ac:dyDescent="0.25">
      <c r="A324" s="3">
        <v>314</v>
      </c>
      <c r="B324" s="2" t="str">
        <f>IF(現金流量表[[#This Row],[期數]]=0,貸款金額,IF(現金流量表[[#This Row],[期數]]&lt;=總期數,-VLOOKUP(現金流量表[[#This Row],[期數]],月繳款分析表[],6),""))</f>
        <v/>
      </c>
    </row>
    <row r="325" spans="1:2" x14ac:dyDescent="0.25">
      <c r="A325" s="3">
        <v>315</v>
      </c>
      <c r="B325" s="2" t="str">
        <f>IF(現金流量表[[#This Row],[期數]]=0,貸款金額,IF(現金流量表[[#This Row],[期數]]&lt;=總期數,-VLOOKUP(現金流量表[[#This Row],[期數]],月繳款分析表[],6),""))</f>
        <v/>
      </c>
    </row>
    <row r="326" spans="1:2" x14ac:dyDescent="0.25">
      <c r="A326" s="3">
        <v>316</v>
      </c>
      <c r="B326" s="2" t="str">
        <f>IF(現金流量表[[#This Row],[期數]]=0,貸款金額,IF(現金流量表[[#This Row],[期數]]&lt;=總期數,-VLOOKUP(現金流量表[[#This Row],[期數]],月繳款分析表[],6),""))</f>
        <v/>
      </c>
    </row>
    <row r="327" spans="1:2" x14ac:dyDescent="0.25">
      <c r="A327" s="3">
        <v>317</v>
      </c>
      <c r="B327" s="2" t="str">
        <f>IF(現金流量表[[#This Row],[期數]]=0,貸款金額,IF(現金流量表[[#This Row],[期數]]&lt;=總期數,-VLOOKUP(現金流量表[[#This Row],[期數]],月繳款分析表[],6),""))</f>
        <v/>
      </c>
    </row>
    <row r="328" spans="1:2" x14ac:dyDescent="0.25">
      <c r="A328" s="3">
        <v>318</v>
      </c>
      <c r="B328" s="2" t="str">
        <f>IF(現金流量表[[#This Row],[期數]]=0,貸款金額,IF(現金流量表[[#This Row],[期數]]&lt;=總期數,-VLOOKUP(現金流量表[[#This Row],[期數]],月繳款分析表[],6),""))</f>
        <v/>
      </c>
    </row>
    <row r="329" spans="1:2" x14ac:dyDescent="0.25">
      <c r="A329" s="3">
        <v>319</v>
      </c>
      <c r="B329" s="2" t="str">
        <f>IF(現金流量表[[#This Row],[期數]]=0,貸款金額,IF(現金流量表[[#This Row],[期數]]&lt;=總期數,-VLOOKUP(現金流量表[[#This Row],[期數]],月繳款分析表[],6),""))</f>
        <v/>
      </c>
    </row>
    <row r="330" spans="1:2" x14ac:dyDescent="0.25">
      <c r="A330" s="3">
        <v>320</v>
      </c>
      <c r="B330" s="2" t="str">
        <f>IF(現金流量表[[#This Row],[期數]]=0,貸款金額,IF(現金流量表[[#This Row],[期數]]&lt;=總期數,-VLOOKUP(現金流量表[[#This Row],[期數]],月繳款分析表[],6),""))</f>
        <v/>
      </c>
    </row>
    <row r="331" spans="1:2" x14ac:dyDescent="0.25">
      <c r="A331" s="3">
        <v>321</v>
      </c>
      <c r="B331" s="2" t="str">
        <f>IF(現金流量表[[#This Row],[期數]]=0,貸款金額,IF(現金流量表[[#This Row],[期數]]&lt;=總期數,-VLOOKUP(現金流量表[[#This Row],[期數]],月繳款分析表[],6),""))</f>
        <v/>
      </c>
    </row>
    <row r="332" spans="1:2" x14ac:dyDescent="0.25">
      <c r="A332" s="3">
        <v>322</v>
      </c>
      <c r="B332" s="2" t="str">
        <f>IF(現金流量表[[#This Row],[期數]]=0,貸款金額,IF(現金流量表[[#This Row],[期數]]&lt;=總期數,-VLOOKUP(現金流量表[[#This Row],[期數]],月繳款分析表[],6),""))</f>
        <v/>
      </c>
    </row>
    <row r="333" spans="1:2" x14ac:dyDescent="0.25">
      <c r="A333" s="3">
        <v>323</v>
      </c>
      <c r="B333" s="2" t="str">
        <f>IF(現金流量表[[#This Row],[期數]]=0,貸款金額,IF(現金流量表[[#This Row],[期數]]&lt;=總期數,-VLOOKUP(現金流量表[[#This Row],[期數]],月繳款分析表[],6),""))</f>
        <v/>
      </c>
    </row>
    <row r="334" spans="1:2" x14ac:dyDescent="0.25">
      <c r="A334" s="3">
        <v>324</v>
      </c>
      <c r="B334" s="2" t="str">
        <f>IF(現金流量表[[#This Row],[期數]]=0,貸款金額,IF(現金流量表[[#This Row],[期數]]&lt;=總期數,-VLOOKUP(現金流量表[[#This Row],[期數]],月繳款分析表[],6),""))</f>
        <v/>
      </c>
    </row>
    <row r="335" spans="1:2" x14ac:dyDescent="0.25">
      <c r="A335" s="3">
        <v>325</v>
      </c>
      <c r="B335" s="2" t="str">
        <f>IF(現金流量表[[#This Row],[期數]]=0,貸款金額,IF(現金流量表[[#This Row],[期數]]&lt;=總期數,-VLOOKUP(現金流量表[[#This Row],[期數]],月繳款分析表[],6),""))</f>
        <v/>
      </c>
    </row>
    <row r="336" spans="1:2" x14ac:dyDescent="0.25">
      <c r="A336" s="3">
        <v>326</v>
      </c>
      <c r="B336" s="2" t="str">
        <f>IF(現金流量表[[#This Row],[期數]]=0,貸款金額,IF(現金流量表[[#This Row],[期數]]&lt;=總期數,-VLOOKUP(現金流量表[[#This Row],[期數]],月繳款分析表[],6),""))</f>
        <v/>
      </c>
    </row>
    <row r="337" spans="1:2" x14ac:dyDescent="0.25">
      <c r="A337" s="3">
        <v>327</v>
      </c>
      <c r="B337" s="2" t="str">
        <f>IF(現金流量表[[#This Row],[期數]]=0,貸款金額,IF(現金流量表[[#This Row],[期數]]&lt;=總期數,-VLOOKUP(現金流量表[[#This Row],[期數]],月繳款分析表[],6),""))</f>
        <v/>
      </c>
    </row>
    <row r="338" spans="1:2" x14ac:dyDescent="0.25">
      <c r="A338" s="3">
        <v>328</v>
      </c>
      <c r="B338" s="2" t="str">
        <f>IF(現金流量表[[#This Row],[期數]]=0,貸款金額,IF(現金流量表[[#This Row],[期數]]&lt;=總期數,-VLOOKUP(現金流量表[[#This Row],[期數]],月繳款分析表[],6),""))</f>
        <v/>
      </c>
    </row>
    <row r="339" spans="1:2" x14ac:dyDescent="0.25">
      <c r="A339" s="3">
        <v>329</v>
      </c>
      <c r="B339" s="2" t="str">
        <f>IF(現金流量表[[#This Row],[期數]]=0,貸款金額,IF(現金流量表[[#This Row],[期數]]&lt;=總期數,-VLOOKUP(現金流量表[[#This Row],[期數]],月繳款分析表[],6),""))</f>
        <v/>
      </c>
    </row>
    <row r="340" spans="1:2" x14ac:dyDescent="0.25">
      <c r="A340" s="3">
        <v>330</v>
      </c>
      <c r="B340" s="2" t="str">
        <f>IF(現金流量表[[#This Row],[期數]]=0,貸款金額,IF(現金流量表[[#This Row],[期數]]&lt;=總期數,-VLOOKUP(現金流量表[[#This Row],[期數]],月繳款分析表[],6),""))</f>
        <v/>
      </c>
    </row>
    <row r="341" spans="1:2" x14ac:dyDescent="0.25">
      <c r="A341" s="3">
        <v>331</v>
      </c>
      <c r="B341" s="2" t="str">
        <f>IF(現金流量表[[#This Row],[期數]]=0,貸款金額,IF(現金流量表[[#This Row],[期數]]&lt;=總期數,-VLOOKUP(現金流量表[[#This Row],[期數]],月繳款分析表[],6),""))</f>
        <v/>
      </c>
    </row>
    <row r="342" spans="1:2" x14ac:dyDescent="0.25">
      <c r="A342" s="3">
        <v>332</v>
      </c>
      <c r="B342" s="2" t="str">
        <f>IF(現金流量表[[#This Row],[期數]]=0,貸款金額,IF(現金流量表[[#This Row],[期數]]&lt;=總期數,-VLOOKUP(現金流量表[[#This Row],[期數]],月繳款分析表[],6),""))</f>
        <v/>
      </c>
    </row>
    <row r="343" spans="1:2" x14ac:dyDescent="0.25">
      <c r="A343" s="3">
        <v>333</v>
      </c>
      <c r="B343" s="2" t="str">
        <f>IF(現金流量表[[#This Row],[期數]]=0,貸款金額,IF(現金流量表[[#This Row],[期數]]&lt;=總期數,-VLOOKUP(現金流量表[[#This Row],[期數]],月繳款分析表[],6),""))</f>
        <v/>
      </c>
    </row>
    <row r="344" spans="1:2" x14ac:dyDescent="0.25">
      <c r="A344" s="3">
        <v>334</v>
      </c>
      <c r="B344" s="2" t="str">
        <f>IF(現金流量表[[#This Row],[期數]]=0,貸款金額,IF(現金流量表[[#This Row],[期數]]&lt;=總期數,-VLOOKUP(現金流量表[[#This Row],[期數]],月繳款分析表[],6),""))</f>
        <v/>
      </c>
    </row>
    <row r="345" spans="1:2" x14ac:dyDescent="0.25">
      <c r="A345" s="3">
        <v>335</v>
      </c>
      <c r="B345" s="2" t="str">
        <f>IF(現金流量表[[#This Row],[期數]]=0,貸款金額,IF(現金流量表[[#This Row],[期數]]&lt;=總期數,-VLOOKUP(現金流量表[[#This Row],[期數]],月繳款分析表[],6),""))</f>
        <v/>
      </c>
    </row>
    <row r="346" spans="1:2" x14ac:dyDescent="0.25">
      <c r="A346" s="3">
        <v>336</v>
      </c>
      <c r="B346" s="2" t="str">
        <f>IF(現金流量表[[#This Row],[期數]]=0,貸款金額,IF(現金流量表[[#This Row],[期數]]&lt;=總期數,-VLOOKUP(現金流量表[[#This Row],[期數]],月繳款分析表[],6),""))</f>
        <v/>
      </c>
    </row>
    <row r="347" spans="1:2" x14ac:dyDescent="0.25">
      <c r="A347" s="3">
        <v>337</v>
      </c>
      <c r="B347" s="2" t="str">
        <f>IF(現金流量表[[#This Row],[期數]]=0,貸款金額,IF(現金流量表[[#This Row],[期數]]&lt;=總期數,-VLOOKUP(現金流量表[[#This Row],[期數]],月繳款分析表[],6),""))</f>
        <v/>
      </c>
    </row>
    <row r="348" spans="1:2" x14ac:dyDescent="0.25">
      <c r="A348" s="3">
        <v>338</v>
      </c>
      <c r="B348" s="2" t="str">
        <f>IF(現金流量表[[#This Row],[期數]]=0,貸款金額,IF(現金流量表[[#This Row],[期數]]&lt;=總期數,-VLOOKUP(現金流量表[[#This Row],[期數]],月繳款分析表[],6),""))</f>
        <v/>
      </c>
    </row>
    <row r="349" spans="1:2" x14ac:dyDescent="0.25">
      <c r="A349" s="3">
        <v>339</v>
      </c>
      <c r="B349" s="2" t="str">
        <f>IF(現金流量表[[#This Row],[期數]]=0,貸款金額,IF(現金流量表[[#This Row],[期數]]&lt;=總期數,-VLOOKUP(現金流量表[[#This Row],[期數]],月繳款分析表[],6),""))</f>
        <v/>
      </c>
    </row>
    <row r="350" spans="1:2" x14ac:dyDescent="0.25">
      <c r="A350" s="3">
        <v>340</v>
      </c>
      <c r="B350" s="2" t="str">
        <f>IF(現金流量表[[#This Row],[期數]]=0,貸款金額,IF(現金流量表[[#This Row],[期數]]&lt;=總期數,-VLOOKUP(現金流量表[[#This Row],[期數]],月繳款分析表[],6),""))</f>
        <v/>
      </c>
    </row>
    <row r="351" spans="1:2" x14ac:dyDescent="0.25">
      <c r="A351" s="3">
        <v>341</v>
      </c>
      <c r="B351" s="2" t="str">
        <f>IF(現金流量表[[#This Row],[期數]]=0,貸款金額,IF(現金流量表[[#This Row],[期數]]&lt;=總期數,-VLOOKUP(現金流量表[[#This Row],[期數]],月繳款分析表[],6),""))</f>
        <v/>
      </c>
    </row>
    <row r="352" spans="1:2" x14ac:dyDescent="0.25">
      <c r="A352" s="3">
        <v>342</v>
      </c>
      <c r="B352" s="2" t="str">
        <f>IF(現金流量表[[#This Row],[期數]]=0,貸款金額,IF(現金流量表[[#This Row],[期數]]&lt;=總期數,-VLOOKUP(現金流量表[[#This Row],[期數]],月繳款分析表[],6),""))</f>
        <v/>
      </c>
    </row>
    <row r="353" spans="1:2" x14ac:dyDescent="0.25">
      <c r="A353" s="3">
        <v>343</v>
      </c>
      <c r="B353" s="2" t="str">
        <f>IF(現金流量表[[#This Row],[期數]]=0,貸款金額,IF(現金流量表[[#This Row],[期數]]&lt;=總期數,-VLOOKUP(現金流量表[[#This Row],[期數]],月繳款分析表[],6),""))</f>
        <v/>
      </c>
    </row>
    <row r="354" spans="1:2" x14ac:dyDescent="0.25">
      <c r="A354" s="3">
        <v>344</v>
      </c>
      <c r="B354" s="2" t="str">
        <f>IF(現金流量表[[#This Row],[期數]]=0,貸款金額,IF(現金流量表[[#This Row],[期數]]&lt;=總期數,-VLOOKUP(現金流量表[[#This Row],[期數]],月繳款分析表[],6),""))</f>
        <v/>
      </c>
    </row>
    <row r="355" spans="1:2" x14ac:dyDescent="0.25">
      <c r="A355" s="3">
        <v>345</v>
      </c>
      <c r="B355" s="2" t="str">
        <f>IF(現金流量表[[#This Row],[期數]]=0,貸款金額,IF(現金流量表[[#This Row],[期數]]&lt;=總期數,-VLOOKUP(現金流量表[[#This Row],[期數]],月繳款分析表[],6),""))</f>
        <v/>
      </c>
    </row>
    <row r="356" spans="1:2" x14ac:dyDescent="0.25">
      <c r="A356" s="3">
        <v>346</v>
      </c>
      <c r="B356" s="2" t="str">
        <f>IF(現金流量表[[#This Row],[期數]]=0,貸款金額,IF(現金流量表[[#This Row],[期數]]&lt;=總期數,-VLOOKUP(現金流量表[[#This Row],[期數]],月繳款分析表[],6),""))</f>
        <v/>
      </c>
    </row>
    <row r="357" spans="1:2" x14ac:dyDescent="0.25">
      <c r="A357" s="3">
        <v>347</v>
      </c>
      <c r="B357" s="2" t="str">
        <f>IF(現金流量表[[#This Row],[期數]]=0,貸款金額,IF(現金流量表[[#This Row],[期數]]&lt;=總期數,-VLOOKUP(現金流量表[[#This Row],[期數]],月繳款分析表[],6),""))</f>
        <v/>
      </c>
    </row>
    <row r="358" spans="1:2" x14ac:dyDescent="0.25">
      <c r="A358" s="3">
        <v>348</v>
      </c>
      <c r="B358" s="2" t="str">
        <f>IF(現金流量表[[#This Row],[期數]]=0,貸款金額,IF(現金流量表[[#This Row],[期數]]&lt;=總期數,-VLOOKUP(現金流量表[[#This Row],[期數]],月繳款分析表[],6),""))</f>
        <v/>
      </c>
    </row>
    <row r="359" spans="1:2" x14ac:dyDescent="0.25">
      <c r="A359" s="3">
        <v>349</v>
      </c>
      <c r="B359" s="2" t="str">
        <f>IF(現金流量表[[#This Row],[期數]]=0,貸款金額,IF(現金流量表[[#This Row],[期數]]&lt;=總期數,-VLOOKUP(現金流量表[[#This Row],[期數]],月繳款分析表[],6),""))</f>
        <v/>
      </c>
    </row>
    <row r="360" spans="1:2" x14ac:dyDescent="0.25">
      <c r="A360" s="3">
        <v>350</v>
      </c>
      <c r="B360" s="2" t="str">
        <f>IF(現金流量表[[#This Row],[期數]]=0,貸款金額,IF(現金流量表[[#This Row],[期數]]&lt;=總期數,-VLOOKUP(現金流量表[[#This Row],[期數]],月繳款分析表[],6),""))</f>
        <v/>
      </c>
    </row>
    <row r="361" spans="1:2" x14ac:dyDescent="0.25">
      <c r="A361" s="3">
        <v>351</v>
      </c>
      <c r="B361" s="2" t="str">
        <f>IF(現金流量表[[#This Row],[期數]]=0,貸款金額,IF(現金流量表[[#This Row],[期數]]&lt;=總期數,-VLOOKUP(現金流量表[[#This Row],[期數]],月繳款分析表[],6),""))</f>
        <v/>
      </c>
    </row>
    <row r="362" spans="1:2" x14ac:dyDescent="0.25">
      <c r="A362" s="3">
        <v>352</v>
      </c>
      <c r="B362" s="2" t="str">
        <f>IF(現金流量表[[#This Row],[期數]]=0,貸款金額,IF(現金流量表[[#This Row],[期數]]&lt;=總期數,-VLOOKUP(現金流量表[[#This Row],[期數]],月繳款分析表[],6),""))</f>
        <v/>
      </c>
    </row>
    <row r="363" spans="1:2" x14ac:dyDescent="0.25">
      <c r="A363" s="3">
        <v>353</v>
      </c>
      <c r="B363" s="2" t="str">
        <f>IF(現金流量表[[#This Row],[期數]]=0,貸款金額,IF(現金流量表[[#This Row],[期數]]&lt;=總期數,-VLOOKUP(現金流量表[[#This Row],[期數]],月繳款分析表[],6),""))</f>
        <v/>
      </c>
    </row>
    <row r="364" spans="1:2" x14ac:dyDescent="0.25">
      <c r="A364" s="3">
        <v>354</v>
      </c>
      <c r="B364" s="2" t="str">
        <f>IF(現金流量表[[#This Row],[期數]]=0,貸款金額,IF(現金流量表[[#This Row],[期數]]&lt;=總期數,-VLOOKUP(現金流量表[[#This Row],[期數]],月繳款分析表[],6),""))</f>
        <v/>
      </c>
    </row>
    <row r="365" spans="1:2" x14ac:dyDescent="0.25">
      <c r="A365" s="3">
        <v>355</v>
      </c>
      <c r="B365" s="2" t="str">
        <f>IF(現金流量表[[#This Row],[期數]]=0,貸款金額,IF(現金流量表[[#This Row],[期數]]&lt;=總期數,-VLOOKUP(現金流量表[[#This Row],[期數]],月繳款分析表[],6),""))</f>
        <v/>
      </c>
    </row>
    <row r="366" spans="1:2" x14ac:dyDescent="0.25">
      <c r="A366" s="3">
        <v>356</v>
      </c>
      <c r="B366" s="2" t="str">
        <f>IF(現金流量表[[#This Row],[期數]]=0,貸款金額,IF(現金流量表[[#This Row],[期數]]&lt;=總期數,-VLOOKUP(現金流量表[[#This Row],[期數]],月繳款分析表[],6),""))</f>
        <v/>
      </c>
    </row>
    <row r="367" spans="1:2" x14ac:dyDescent="0.25">
      <c r="A367" s="3">
        <v>357</v>
      </c>
      <c r="B367" s="2" t="str">
        <f>IF(現金流量表[[#This Row],[期數]]=0,貸款金額,IF(現金流量表[[#This Row],[期數]]&lt;=總期數,-VLOOKUP(現金流量表[[#This Row],[期數]],月繳款分析表[],6),""))</f>
        <v/>
      </c>
    </row>
    <row r="368" spans="1:2" x14ac:dyDescent="0.25">
      <c r="A368" s="3">
        <v>358</v>
      </c>
      <c r="B368" s="2" t="str">
        <f>IF(現金流量表[[#This Row],[期數]]=0,貸款金額,IF(現金流量表[[#This Row],[期數]]&lt;=總期數,-VLOOKUP(現金流量表[[#This Row],[期數]],月繳款分析表[],6),""))</f>
        <v/>
      </c>
    </row>
    <row r="369" spans="1:2" x14ac:dyDescent="0.25">
      <c r="A369" s="3">
        <v>359</v>
      </c>
      <c r="B369" s="2" t="str">
        <f>IF(現金流量表[[#This Row],[期數]]=0,貸款金額,IF(現金流量表[[#This Row],[期數]]&lt;=總期數,-VLOOKUP(現金流量表[[#This Row],[期數]],月繳款分析表[],6),""))</f>
        <v/>
      </c>
    </row>
    <row r="370" spans="1:2" x14ac:dyDescent="0.25">
      <c r="A370" s="3">
        <v>360</v>
      </c>
      <c r="B370" s="2" t="str">
        <f>IF(現金流量表[[#This Row],[期數]]=0,貸款金額,IF(現金流量表[[#This Row],[期數]]&lt;=總期數,-VLOOKUP(現金流量表[[#This Row],[期數]],月繳款分析表[],6),""))</f>
        <v/>
      </c>
    </row>
  </sheetData>
  <phoneticPr fontId="2" type="noConversion"/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6</vt:i4>
      </vt:variant>
    </vt:vector>
  </HeadingPairs>
  <TitlesOfParts>
    <vt:vector size="7" baseType="lpstr">
      <vt:lpstr>實作練習 (396頁)</vt:lpstr>
      <vt:lpstr>指標利率</vt:lpstr>
      <vt:lpstr>等效一段式利率</vt:lpstr>
      <vt:lpstr>貸款金額</vt:lpstr>
      <vt:lpstr>開辦費</vt:lpstr>
      <vt:lpstr>總利息</vt:lpstr>
      <vt:lpstr>總期數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2015-08-07T06:27:12Z</dcterms:created>
  <dcterms:modified xsi:type="dcterms:W3CDTF">2016-05-20T13:36:00Z</dcterms:modified>
</cp:coreProperties>
</file>