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◎ki\◎文稿\3書\2019-10雷浩斯3(大師智慧)-市場先生-陳家豐-阿格力-怪老子Excel簡單版-效率理財王\06怪老子Excel簡單版\◎◎網站上Excel需要更換\"/>
    </mc:Choice>
  </mc:AlternateContent>
  <bookViews>
    <workbookView xWindow="0" yWindow="0" windowWidth="28800" windowHeight="11955"/>
  </bookViews>
  <sheets>
    <sheet name="自行投資試算表" sheetId="1" r:id="rId1"/>
    <sheet name="勞工退休金月提繳工資分級表" sheetId="2" r:id="rId2"/>
  </sheets>
  <definedNames>
    <definedName name="月薪等級">自行投資試算表!$B$1</definedName>
    <definedName name="扣稅後自行投資金額">自行投資試算表!$B$5</definedName>
    <definedName name="自行投資最低報酬率">自行投資試算表!$B$9</definedName>
    <definedName name="每年自提金額">自行投資試算表!$B$3</definedName>
    <definedName name="個人綜合所得稅率">自行投資試算表!$B$4</definedName>
    <definedName name="退休時勞退退休金">自行投資試算表!$B$8</definedName>
    <definedName name="提繳比率">自行投資試算表!$B$2</definedName>
    <definedName name="距離退休年數">自行投資試算表!$B$7</definedName>
    <definedName name="新制勞退基金收益率">自行投資試算表!$B$6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16" i="2"/>
  <c r="J8" i="2"/>
  <c r="J9" i="2"/>
  <c r="J10" i="2"/>
  <c r="J11" i="2"/>
  <c r="J12" i="2"/>
  <c r="J13" i="2"/>
  <c r="J14" i="2"/>
  <c r="J15" i="2"/>
  <c r="J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8" i="2"/>
  <c r="E7" i="2"/>
  <c r="B3" i="1" l="1"/>
  <c r="B8" i="1" l="1"/>
  <c r="B5" i="1"/>
  <c r="B9" i="1" l="1"/>
  <c r="E2" i="1" s="1"/>
</calcChain>
</file>

<file path=xl/sharedStrings.xml><?xml version="1.0" encoding="utf-8"?>
<sst xmlns="http://schemas.openxmlformats.org/spreadsheetml/2006/main" count="97" uniqueCount="93">
  <si>
    <t>提繳比率</t>
    <phoneticPr fontId="2" type="noConversion"/>
  </si>
  <si>
    <t>距離退休年數</t>
    <phoneticPr fontId="2" type="noConversion"/>
  </si>
  <si>
    <t>個人綜合所得稅率</t>
    <phoneticPr fontId="2" type="noConversion"/>
  </si>
  <si>
    <t>個人綜合所得稅率</t>
    <phoneticPr fontId="2" type="noConversion"/>
  </si>
  <si>
    <t>級距</t>
  </si>
  <si>
    <t>級</t>
  </si>
  <si>
    <t>實際工資</t>
  </si>
  <si>
    <t>月提繳工資</t>
  </si>
  <si>
    <t>第1組</t>
  </si>
  <si>
    <t>第7組</t>
  </si>
  <si>
    <t>第2組</t>
  </si>
  <si>
    <t>第8組</t>
  </si>
  <si>
    <t>第3組</t>
  </si>
  <si>
    <t>第9組</t>
  </si>
  <si>
    <t>第10組</t>
  </si>
  <si>
    <t>第4組</t>
  </si>
  <si>
    <t>第11組</t>
  </si>
  <si>
    <t>第5組</t>
  </si>
  <si>
    <t>第6組</t>
  </si>
  <si>
    <t>勞工退休金月提繳工資分級表</t>
    <phoneticPr fontId="2" type="noConversion"/>
  </si>
  <si>
    <t>資料來源：勞動部勞工保險局</t>
    <phoneticPr fontId="2" type="noConversion"/>
  </si>
  <si>
    <t>請點我</t>
    <phoneticPr fontId="2" type="noConversion"/>
  </si>
  <si>
    <t>備註：本表內容有可能調整，可前往勞動部勞工保險網站確認最新資料</t>
    <phoneticPr fontId="2" type="noConversion"/>
  </si>
  <si>
    <t>中華民國107年11月2日勞動部勞動福3字第1070136066號令修正發布，自108年1月1日生效</t>
    <phoneticPr fontId="2" type="noConversion"/>
  </si>
  <si>
    <t>新制勞退基金收益率</t>
    <phoneticPr fontId="2" type="noConversion"/>
  </si>
  <si>
    <t>月薪等級(元)</t>
    <phoneticPr fontId="2" type="noConversion"/>
  </si>
  <si>
    <t>每年自提金額(元)</t>
    <phoneticPr fontId="2" type="noConversion"/>
  </si>
  <si>
    <t>距離退休年數(年)</t>
    <phoneticPr fontId="2" type="noConversion"/>
  </si>
  <si>
    <t>退休時預估勞退金額(元)</t>
    <phoneticPr fontId="2" type="noConversion"/>
  </si>
  <si>
    <t>1,500以下</t>
  </si>
  <si>
    <t>45,801至48,200</t>
  </si>
  <si>
    <t>1,501至3,000</t>
  </si>
  <si>
    <t>48,201至50,600</t>
  </si>
  <si>
    <t>3,001至4,500</t>
  </si>
  <si>
    <t>50,601至53,000</t>
  </si>
  <si>
    <t>4,501至6,000</t>
  </si>
  <si>
    <t>53,001至55,400</t>
  </si>
  <si>
    <t>6,001至7,500</t>
  </si>
  <si>
    <t>55,401至57,800</t>
  </si>
  <si>
    <t>7,501至8,700</t>
  </si>
  <si>
    <t>57,801至60,800</t>
  </si>
  <si>
    <t>8,701至9,900</t>
  </si>
  <si>
    <t>60,801至63,800</t>
  </si>
  <si>
    <t>9,901至11,100</t>
  </si>
  <si>
    <t>63,801至66,800</t>
  </si>
  <si>
    <t>11,101至12,540</t>
  </si>
  <si>
    <t>66,801至69,800</t>
  </si>
  <si>
    <t>12,541至13,500</t>
  </si>
  <si>
    <t>69,801至72,800</t>
  </si>
  <si>
    <t>13,501至15,840</t>
  </si>
  <si>
    <t>72,801至76,500</t>
  </si>
  <si>
    <t>15,841至16,500</t>
  </si>
  <si>
    <t>76,501至80,200</t>
  </si>
  <si>
    <t>16,501至17,280</t>
  </si>
  <si>
    <t>80,201至83,900</t>
  </si>
  <si>
    <t>17,281至17,880</t>
  </si>
  <si>
    <t>83,901至87,600</t>
  </si>
  <si>
    <t>17,881至19,047</t>
  </si>
  <si>
    <t>87,601至92,100</t>
  </si>
  <si>
    <t>19,048至20,008</t>
  </si>
  <si>
    <t>92,101至96,600</t>
  </si>
  <si>
    <t>20,009至21,009</t>
  </si>
  <si>
    <t>96,601至101,100</t>
  </si>
  <si>
    <t>21,010至22,000</t>
  </si>
  <si>
    <t>101,101至105,600</t>
  </si>
  <si>
    <t>22,001至23,100</t>
  </si>
  <si>
    <t>105,601至110,100</t>
  </si>
  <si>
    <t>23,101至24,000</t>
  </si>
  <si>
    <t>110,101至115,500</t>
  </si>
  <si>
    <t>24,001至25,200</t>
  </si>
  <si>
    <t>115,501至120,900</t>
  </si>
  <si>
    <t>25,201至26,400</t>
  </si>
  <si>
    <t>120,901至126,300</t>
  </si>
  <si>
    <t>26,401至27,600</t>
  </si>
  <si>
    <t>126,301至131,700</t>
  </si>
  <si>
    <t>27,601至28,800</t>
  </si>
  <si>
    <t>131,701至137,100</t>
  </si>
  <si>
    <t>28,801至30,300</t>
  </si>
  <si>
    <t>137,101至142,500</t>
  </si>
  <si>
    <t>30,301至31,800</t>
  </si>
  <si>
    <t>142,501至147,900</t>
  </si>
  <si>
    <t>31,801至33,300</t>
  </si>
  <si>
    <t>147,901以上</t>
  </si>
  <si>
    <t>33,301至34,800</t>
  </si>
  <si>
    <t>備註：本表月提繳工資金額以新臺幣為單位，月提繳工資金額角以下四捨五入。</t>
  </si>
  <si>
    <t>34,801至36,300</t>
  </si>
  <si>
    <t>36,301至38,200</t>
  </si>
  <si>
    <t>38,201至40,100</t>
  </si>
  <si>
    <t>40,101至42,000</t>
  </si>
  <si>
    <t>42,001至43,900</t>
  </si>
  <si>
    <t>43,901至45,800</t>
  </si>
  <si>
    <t>扣稅後自行投資金額(元)</t>
    <phoneticPr fontId="2" type="noConversion"/>
  </si>
  <si>
    <t>自行投資最低報酬率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</si>
</sst>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0.000%"/>
    <numFmt numFmtId="179" formatCode="#,##0_ 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 tint="0.14999847407452621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u/>
      <sz val="12"/>
      <color theme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2" borderId="1" xfId="1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9" fontId="3" fillId="2" borderId="1" xfId="0" applyNumberFormat="1" applyFont="1" applyFill="1" applyBorder="1">
      <alignment vertical="center"/>
    </xf>
    <xf numFmtId="10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9" fontId="3" fillId="4" borderId="1" xfId="0" applyNumberFormat="1" applyFont="1" applyFill="1" applyBorder="1">
      <alignment vertical="center"/>
    </xf>
    <xf numFmtId="176" fontId="3" fillId="4" borderId="1" xfId="1" applyNumberFormat="1" applyFont="1" applyFill="1" applyBorder="1">
      <alignment vertical="center"/>
    </xf>
    <xf numFmtId="9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7" fontId="3" fillId="0" borderId="1" xfId="2" applyNumberFormat="1" applyFont="1" applyBorder="1" applyAlignment="1">
      <alignment horizontal="right" vertical="center"/>
    </xf>
    <xf numFmtId="177" fontId="3" fillId="3" borderId="1" xfId="2" applyNumberFormat="1" applyFont="1" applyFill="1" applyBorder="1" applyAlignment="1">
      <alignment horizontal="right" vertical="center"/>
    </xf>
    <xf numFmtId="177" fontId="6" fillId="5" borderId="4" xfId="2" applyNumberFormat="1" applyFont="1" applyFill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3" applyFont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179" fontId="3" fillId="0" borderId="9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9" fontId="4" fillId="6" borderId="20" xfId="0" applyNumberFormat="1" applyFont="1" applyFill="1" applyBorder="1" applyAlignment="1">
      <alignment horizontal="center" vertical="center" wrapText="1"/>
    </xf>
    <xf numFmtId="9" fontId="4" fillId="6" borderId="16" xfId="0" applyNumberFormat="1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177" fontId="7" fillId="5" borderId="5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7" fillId="5" borderId="2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7" fillId="5" borderId="6" xfId="2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/>
    </xf>
  </cellXfs>
  <cellStyles count="4">
    <cellStyle name="一般" xfId="0" builtinId="0"/>
    <cellStyle name="千分位" xfId="1" builtinId="3"/>
    <cellStyle name="百分比" xfId="2" builtinId="5"/>
    <cellStyle name="超連結" xfId="3" builtinId="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35718</xdr:colOff>
      <xdr:row>0</xdr:row>
      <xdr:rowOff>41671</xdr:rowOff>
    </xdr:from>
    <xdr:to>
      <xdr:col>13</xdr:col>
      <xdr:colOff>550405</xdr:colOff>
      <xdr:row>3</xdr:row>
      <xdr:rowOff>178546</xdr:rowOff>
    </xdr:to>
    <xdr:pic>
      <xdr:nvPicPr>
        <xdr:cNvPr id="2" name="圖片 1">
          <a:hlinkClick xmlns:r="http://schemas.openxmlformats.org/officeDocument/2006/relationships" r:id="rId1"/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5187" y="41671"/>
          <a:ext cx="18720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57605</xdr:colOff>
      <xdr:row>0</xdr:row>
      <xdr:rowOff>122032</xdr:rowOff>
    </xdr:from>
    <xdr:to>
      <xdr:col>13</xdr:col>
      <xdr:colOff>559155</xdr:colOff>
      <xdr:row>3</xdr:row>
      <xdr:rowOff>161637</xdr:rowOff>
    </xdr:to>
    <xdr:pic>
      <xdr:nvPicPr>
        <xdr:cNvPr id="2" name="圖片 1">
          <a:hlinkClick xmlns:r="http://schemas.openxmlformats.org/officeDocument/2006/relationships" r:id="rId1"/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297" y="122032"/>
          <a:ext cx="1879012" cy="764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li.gov.tw/001308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zoomScale="130" zoomScaleNormal="130" workbookViewId="0">
      <selection activeCell="B1" sqref="B1"/>
    </sheetView>
  </sheetViews>
  <sheetFormatPr defaultColWidth="8.875" defaultRowHeight="15.75" x14ac:dyDescent="0.25"/>
  <cols>
    <col min="1" max="1" width="22.25" style="1" customWidth="1"/>
    <col min="2" max="2" width="12.75" style="1" bestFit="1" customWidth="1"/>
    <col min="3" max="3" width="4.75" style="1" customWidth="1"/>
    <col min="4" max="4" width="3.75" style="1" customWidth="1"/>
    <col min="5" max="5" width="6.5" style="1" bestFit="1" customWidth="1"/>
    <col min="6" max="6" width="6.375" style="1" bestFit="1" customWidth="1"/>
    <col min="7" max="10" width="7.5" style="1" bestFit="1" customWidth="1"/>
    <col min="11" max="16384" width="8.875" style="1"/>
  </cols>
  <sheetData>
    <row r="1" spans="1:10" ht="16.5" x14ac:dyDescent="0.25">
      <c r="A1" s="11" t="s">
        <v>25</v>
      </c>
      <c r="B1" s="4">
        <v>101100</v>
      </c>
      <c r="D1" s="46"/>
      <c r="E1" s="47"/>
      <c r="F1" s="43" t="s">
        <v>2</v>
      </c>
      <c r="G1" s="44"/>
      <c r="H1" s="44"/>
      <c r="I1" s="44"/>
      <c r="J1" s="45"/>
    </row>
    <row r="2" spans="1:10" ht="16.5" x14ac:dyDescent="0.25">
      <c r="A2" s="12" t="s">
        <v>0</v>
      </c>
      <c r="B2" s="5">
        <v>0.06</v>
      </c>
      <c r="D2" s="41" t="s">
        <v>1</v>
      </c>
      <c r="E2" s="18">
        <f>自行投資最低報酬率</f>
        <v>4.046079661318662E-2</v>
      </c>
      <c r="F2" s="14">
        <v>0.05</v>
      </c>
      <c r="G2" s="14">
        <v>0.12</v>
      </c>
      <c r="H2" s="14">
        <v>0.2</v>
      </c>
      <c r="I2" s="14">
        <v>0.3</v>
      </c>
      <c r="J2" s="14">
        <v>0.4</v>
      </c>
    </row>
    <row r="3" spans="1:10" ht="15.75" customHeight="1" x14ac:dyDescent="0.25">
      <c r="A3" s="12" t="s">
        <v>26</v>
      </c>
      <c r="B3" s="13">
        <f>月薪等級*提繳比率*12</f>
        <v>72792</v>
      </c>
      <c r="D3" s="42"/>
      <c r="E3" s="15">
        <v>5</v>
      </c>
      <c r="F3" s="16">
        <f t="dataTable" ref="F3:J9" dt2D="1" dtr="1" r1="B4" r2="B7"/>
        <v>5.3667984415709441E-2</v>
      </c>
      <c r="G3" s="16">
        <v>9.2035874683814453E-2</v>
      </c>
      <c r="H3" s="16">
        <v>0.13998731827933902</v>
      </c>
      <c r="I3" s="16">
        <v>0.20764343352074052</v>
      </c>
      <c r="J3" s="16">
        <v>0.28668219055470956</v>
      </c>
    </row>
    <row r="4" spans="1:10" ht="15.75" customHeight="1" x14ac:dyDescent="0.25">
      <c r="A4" s="11" t="s">
        <v>3</v>
      </c>
      <c r="B4" s="6">
        <v>0.12</v>
      </c>
      <c r="D4" s="42"/>
      <c r="E4" s="15">
        <v>10</v>
      </c>
      <c r="F4" s="17">
        <v>3.9110173750034248E-2</v>
      </c>
      <c r="G4" s="17">
        <v>5.5537170611026705E-2</v>
      </c>
      <c r="H4" s="17">
        <v>7.5766657634925336E-2</v>
      </c>
      <c r="I4" s="17">
        <v>0.10375114035323688</v>
      </c>
      <c r="J4" s="17">
        <v>0.13564041514524897</v>
      </c>
    </row>
    <row r="5" spans="1:10" ht="15.75" customHeight="1" x14ac:dyDescent="0.25">
      <c r="A5" s="11" t="s">
        <v>91</v>
      </c>
      <c r="B5" s="13">
        <f>每年自提金額*(1-個人綜合所得稅率)</f>
        <v>64056.959999999999</v>
      </c>
      <c r="D5" s="42"/>
      <c r="E5" s="15">
        <v>15</v>
      </c>
      <c r="F5" s="16">
        <v>3.4983167903425628E-2</v>
      </c>
      <c r="G5" s="16">
        <v>4.5282207186910374E-2</v>
      </c>
      <c r="H5" s="16">
        <v>5.7921322183989883E-2</v>
      </c>
      <c r="I5" s="16">
        <v>7.5322803189714502E-2</v>
      </c>
      <c r="J5" s="16">
        <v>9.5030975841628604E-2</v>
      </c>
    </row>
    <row r="6" spans="1:10" ht="15.75" customHeight="1" x14ac:dyDescent="0.25">
      <c r="A6" s="11" t="s">
        <v>24</v>
      </c>
      <c r="B6" s="7">
        <v>2.8000000000000001E-2</v>
      </c>
      <c r="D6" s="42"/>
      <c r="E6" s="15">
        <v>20</v>
      </c>
      <c r="F6" s="17">
        <v>3.3037295511168033E-2</v>
      </c>
      <c r="G6" s="17">
        <v>4.046079661318662E-2</v>
      </c>
      <c r="H6" s="17">
        <v>4.9560960095325055E-2</v>
      </c>
      <c r="I6" s="17">
        <v>6.207013841156557E-2</v>
      </c>
      <c r="J6" s="17">
        <v>7.6206936031295053E-2</v>
      </c>
    </row>
    <row r="7" spans="1:10" ht="15.75" customHeight="1" x14ac:dyDescent="0.25">
      <c r="A7" s="11" t="s">
        <v>27</v>
      </c>
      <c r="B7" s="8">
        <v>20</v>
      </c>
      <c r="D7" s="42"/>
      <c r="E7" s="15">
        <v>25</v>
      </c>
      <c r="F7" s="16">
        <v>3.1907286925405051E-2</v>
      </c>
      <c r="G7" s="16">
        <v>3.7664751571688221E-2</v>
      </c>
      <c r="H7" s="16">
        <v>4.4720911411724976E-2</v>
      </c>
      <c r="I7" s="16">
        <v>5.4416249966263763E-2</v>
      </c>
      <c r="J7" s="16">
        <v>6.5365553319425257E-2</v>
      </c>
    </row>
    <row r="8" spans="1:10" ht="15.75" customHeight="1" x14ac:dyDescent="0.25">
      <c r="A8" s="11" t="s">
        <v>28</v>
      </c>
      <c r="B8" s="13">
        <f>FV(新制勞退基金收益率,距離退休年數,-每年自提金額)</f>
        <v>1916639.0746321534</v>
      </c>
      <c r="D8" s="42"/>
      <c r="E8" s="15">
        <v>30</v>
      </c>
      <c r="F8" s="17">
        <v>3.1170536566192435E-2</v>
      </c>
      <c r="G8" s="17">
        <v>3.5843160322048311E-2</v>
      </c>
      <c r="H8" s="17">
        <v>4.1570700956085532E-2</v>
      </c>
      <c r="I8" s="17">
        <v>4.9441373172778434E-2</v>
      </c>
      <c r="J8" s="17">
        <v>5.8329999775158674E-2</v>
      </c>
    </row>
    <row r="9" spans="1:10" ht="16.5" x14ac:dyDescent="0.25">
      <c r="A9" s="9" t="s">
        <v>92</v>
      </c>
      <c r="B9" s="10">
        <f>RATE(距離退休年數,-扣稅後自行投資金額,0,退休時勞退退休金)</f>
        <v>4.046079661318662E-2</v>
      </c>
      <c r="C9" s="3"/>
      <c r="D9" s="42"/>
      <c r="E9" s="15">
        <v>35</v>
      </c>
      <c r="F9" s="16">
        <v>3.0653277442695651E-2</v>
      </c>
      <c r="G9" s="16">
        <v>3.4564822820111155E-2</v>
      </c>
      <c r="H9" s="16">
        <v>3.9361228069637863E-2</v>
      </c>
      <c r="I9" s="16">
        <v>4.5954953307290922E-2</v>
      </c>
      <c r="J9" s="16">
        <v>5.340416012788668E-2</v>
      </c>
    </row>
    <row r="10" spans="1:10" x14ac:dyDescent="0.25">
      <c r="A10" s="3"/>
      <c r="B10" s="3"/>
      <c r="C10" s="3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</sheetData>
  <mergeCells count="3">
    <mergeCell ref="D2:D9"/>
    <mergeCell ref="F1:J1"/>
    <mergeCell ref="D1:E1"/>
  </mergeCells>
  <phoneticPr fontId="2" type="noConversion"/>
  <dataValidations count="3">
    <dataValidation type="list" allowBlank="1" showInputMessage="1" showErrorMessage="1" sqref="B4">
      <formula1>"5%,12%,20%,30%,40%,45%"</formula1>
    </dataValidation>
    <dataValidation type="decimal" errorStyle="information" operator="greaterThan" allowBlank="1" showInputMessage="1" showErrorMessage="1" errorTitle="請輸入正確數值" error="請按「勞工退休金月提繳工資分級表」填入薪資所屬等級" sqref="B1">
      <formula1>0</formula1>
    </dataValidation>
    <dataValidation type="list" showInputMessage="1" showErrorMessage="1" errorTitle="請輸入正確數值" error="僅可輸入：1%、2%、3%、4%、5%、6%" sqref="B2">
      <formula1>"1%,2%,3%,4%,5%,6%"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="130" zoomScaleNormal="130" workbookViewId="0">
      <selection activeCell="J1" sqref="J1"/>
    </sheetView>
  </sheetViews>
  <sheetFormatPr defaultRowHeight="16.5" x14ac:dyDescent="0.25"/>
  <cols>
    <col min="2" max="2" width="6.125" customWidth="1"/>
    <col min="3" max="3" width="17.625" customWidth="1"/>
    <col min="4" max="4" width="12.25" customWidth="1"/>
    <col min="5" max="5" width="11.125" style="23" customWidth="1"/>
    <col min="6" max="6" width="11.75" customWidth="1"/>
    <col min="7" max="7" width="7.875" customWidth="1"/>
    <col min="8" max="8" width="18" customWidth="1"/>
    <col min="9" max="9" width="11.875" bestFit="1" customWidth="1"/>
    <col min="10" max="10" width="9.875" customWidth="1"/>
  </cols>
  <sheetData>
    <row r="1" spans="1:10" ht="18.75" x14ac:dyDescent="0.25">
      <c r="A1" s="20" t="s">
        <v>19</v>
      </c>
      <c r="B1" s="1"/>
      <c r="C1" s="1"/>
      <c r="D1" s="1"/>
      <c r="E1" s="1"/>
      <c r="F1" s="1"/>
      <c r="G1" s="1"/>
      <c r="H1" s="1" t="s">
        <v>20</v>
      </c>
      <c r="I1" s="1"/>
      <c r="J1" s="1"/>
    </row>
    <row r="2" spans="1:10" ht="18.75" x14ac:dyDescent="0.25">
      <c r="A2" s="20"/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25">
      <c r="A3" s="22" t="s">
        <v>23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 t="s">
        <v>22</v>
      </c>
      <c r="B4" s="1"/>
      <c r="C4" s="1"/>
      <c r="D4" s="1"/>
      <c r="E4" s="1"/>
      <c r="F4" s="1"/>
      <c r="G4" s="21" t="s">
        <v>21</v>
      </c>
      <c r="H4" s="1"/>
      <c r="I4" s="1"/>
      <c r="J4" s="1"/>
    </row>
    <row r="5" spans="1:10" ht="17.25" thickBot="1" x14ac:dyDescent="0.3">
      <c r="A5" s="1"/>
      <c r="B5" s="1"/>
      <c r="C5" s="1"/>
      <c r="D5" s="1"/>
      <c r="E5" s="1"/>
      <c r="F5" s="1"/>
      <c r="G5" s="1"/>
      <c r="H5" s="21"/>
      <c r="I5" s="1"/>
      <c r="J5" s="1"/>
    </row>
    <row r="6" spans="1:10" ht="18" thickTop="1" thickBot="1" x14ac:dyDescent="0.3">
      <c r="A6" s="31" t="s">
        <v>4</v>
      </c>
      <c r="B6" s="32" t="s">
        <v>5</v>
      </c>
      <c r="C6" s="33" t="s">
        <v>6</v>
      </c>
      <c r="D6" s="34" t="s">
        <v>7</v>
      </c>
      <c r="E6" s="35">
        <v>0.06</v>
      </c>
      <c r="F6" s="31" t="s">
        <v>4</v>
      </c>
      <c r="G6" s="32" t="s">
        <v>5</v>
      </c>
      <c r="H6" s="33" t="s">
        <v>6</v>
      </c>
      <c r="I6" s="34" t="s">
        <v>7</v>
      </c>
      <c r="J6" s="36">
        <v>0.06</v>
      </c>
    </row>
    <row r="7" spans="1:10" ht="17.25" thickBot="1" x14ac:dyDescent="0.3">
      <c r="A7" s="37" t="s">
        <v>8</v>
      </c>
      <c r="B7" s="38">
        <v>1</v>
      </c>
      <c r="C7" s="19" t="s">
        <v>29</v>
      </c>
      <c r="D7" s="26">
        <v>1500</v>
      </c>
      <c r="E7" s="29">
        <f>D7*$E$6</f>
        <v>90</v>
      </c>
      <c r="F7" s="37" t="s">
        <v>9</v>
      </c>
      <c r="G7" s="38">
        <v>35</v>
      </c>
      <c r="H7" s="19" t="s">
        <v>30</v>
      </c>
      <c r="I7" s="24">
        <v>48200</v>
      </c>
      <c r="J7" s="25">
        <f>I7*$E$6</f>
        <v>2892</v>
      </c>
    </row>
    <row r="8" spans="1:10" ht="17.25" thickBot="1" x14ac:dyDescent="0.3">
      <c r="A8" s="37"/>
      <c r="B8" s="38">
        <v>2</v>
      </c>
      <c r="C8" s="19" t="s">
        <v>31</v>
      </c>
      <c r="D8" s="24">
        <v>3000</v>
      </c>
      <c r="E8" s="29">
        <f>D8*$E$6</f>
        <v>180</v>
      </c>
      <c r="F8" s="37"/>
      <c r="G8" s="38">
        <v>36</v>
      </c>
      <c r="H8" s="19" t="s">
        <v>32</v>
      </c>
      <c r="I8" s="24">
        <v>50600</v>
      </c>
      <c r="J8" s="25">
        <f t="shared" ref="J8:J15" si="0">I8*$E$6</f>
        <v>3036</v>
      </c>
    </row>
    <row r="9" spans="1:10" ht="17.25" thickBot="1" x14ac:dyDescent="0.3">
      <c r="A9" s="37"/>
      <c r="B9" s="38">
        <v>3</v>
      </c>
      <c r="C9" s="19" t="s">
        <v>33</v>
      </c>
      <c r="D9" s="24">
        <v>4500</v>
      </c>
      <c r="E9" s="29">
        <f t="shared" ref="E9:E40" si="1">D9*$E$6</f>
        <v>270</v>
      </c>
      <c r="F9" s="37"/>
      <c r="G9" s="38">
        <v>37</v>
      </c>
      <c r="H9" s="19" t="s">
        <v>34</v>
      </c>
      <c r="I9" s="24">
        <v>53000</v>
      </c>
      <c r="J9" s="25">
        <f t="shared" si="0"/>
        <v>3180</v>
      </c>
    </row>
    <row r="10" spans="1:10" ht="17.25" thickBot="1" x14ac:dyDescent="0.3">
      <c r="A10" s="37"/>
      <c r="B10" s="38">
        <v>4</v>
      </c>
      <c r="C10" s="19" t="s">
        <v>35</v>
      </c>
      <c r="D10" s="24">
        <v>6000</v>
      </c>
      <c r="E10" s="29">
        <f t="shared" si="1"/>
        <v>360</v>
      </c>
      <c r="F10" s="37"/>
      <c r="G10" s="38">
        <v>38</v>
      </c>
      <c r="H10" s="19" t="s">
        <v>36</v>
      </c>
      <c r="I10" s="24">
        <v>55400</v>
      </c>
      <c r="J10" s="25">
        <f t="shared" si="0"/>
        <v>3324</v>
      </c>
    </row>
    <row r="11" spans="1:10" ht="17.25" thickBot="1" x14ac:dyDescent="0.3">
      <c r="A11" s="37"/>
      <c r="B11" s="38">
        <v>5</v>
      </c>
      <c r="C11" s="19" t="s">
        <v>37</v>
      </c>
      <c r="D11" s="24">
        <v>7500</v>
      </c>
      <c r="E11" s="29">
        <f t="shared" si="1"/>
        <v>450</v>
      </c>
      <c r="F11" s="37"/>
      <c r="G11" s="38">
        <v>39</v>
      </c>
      <c r="H11" s="19" t="s">
        <v>38</v>
      </c>
      <c r="I11" s="24">
        <v>57800</v>
      </c>
      <c r="J11" s="25">
        <f t="shared" si="0"/>
        <v>3468</v>
      </c>
    </row>
    <row r="12" spans="1:10" ht="17.25" thickBot="1" x14ac:dyDescent="0.3">
      <c r="A12" s="37" t="s">
        <v>10</v>
      </c>
      <c r="B12" s="38">
        <v>6</v>
      </c>
      <c r="C12" s="19" t="s">
        <v>39</v>
      </c>
      <c r="D12" s="24">
        <v>8700</v>
      </c>
      <c r="E12" s="29">
        <f t="shared" si="1"/>
        <v>522</v>
      </c>
      <c r="F12" s="37" t="s">
        <v>11</v>
      </c>
      <c r="G12" s="38">
        <v>40</v>
      </c>
      <c r="H12" s="19" t="s">
        <v>40</v>
      </c>
      <c r="I12" s="24">
        <v>60800</v>
      </c>
      <c r="J12" s="25">
        <f t="shared" si="0"/>
        <v>3648</v>
      </c>
    </row>
    <row r="13" spans="1:10" ht="17.25" thickBot="1" x14ac:dyDescent="0.3">
      <c r="A13" s="37"/>
      <c r="B13" s="38">
        <v>7</v>
      </c>
      <c r="C13" s="19" t="s">
        <v>41</v>
      </c>
      <c r="D13" s="24">
        <v>9900</v>
      </c>
      <c r="E13" s="29">
        <f t="shared" si="1"/>
        <v>594</v>
      </c>
      <c r="F13" s="37"/>
      <c r="G13" s="38">
        <v>41</v>
      </c>
      <c r="H13" s="19" t="s">
        <v>42</v>
      </c>
      <c r="I13" s="24">
        <v>63800</v>
      </c>
      <c r="J13" s="25">
        <f t="shared" si="0"/>
        <v>3828</v>
      </c>
    </row>
    <row r="14" spans="1:10" ht="17.25" thickBot="1" x14ac:dyDescent="0.3">
      <c r="A14" s="37"/>
      <c r="B14" s="38">
        <v>8</v>
      </c>
      <c r="C14" s="19" t="s">
        <v>43</v>
      </c>
      <c r="D14" s="24">
        <v>11100</v>
      </c>
      <c r="E14" s="29">
        <f t="shared" si="1"/>
        <v>666</v>
      </c>
      <c r="F14" s="37"/>
      <c r="G14" s="38">
        <v>42</v>
      </c>
      <c r="H14" s="19" t="s">
        <v>44</v>
      </c>
      <c r="I14" s="24">
        <v>66800</v>
      </c>
      <c r="J14" s="25">
        <f t="shared" si="0"/>
        <v>4008</v>
      </c>
    </row>
    <row r="15" spans="1:10" ht="17.25" thickBot="1" x14ac:dyDescent="0.3">
      <c r="A15" s="37"/>
      <c r="B15" s="38">
        <v>9</v>
      </c>
      <c r="C15" s="19" t="s">
        <v>45</v>
      </c>
      <c r="D15" s="24">
        <v>12540</v>
      </c>
      <c r="E15" s="29">
        <f t="shared" si="1"/>
        <v>752.4</v>
      </c>
      <c r="F15" s="37"/>
      <c r="G15" s="38">
        <v>43</v>
      </c>
      <c r="H15" s="19" t="s">
        <v>46</v>
      </c>
      <c r="I15" s="24">
        <v>69800</v>
      </c>
      <c r="J15" s="25">
        <f t="shared" si="0"/>
        <v>4188</v>
      </c>
    </row>
    <row r="16" spans="1:10" ht="17.25" thickBot="1" x14ac:dyDescent="0.3">
      <c r="A16" s="37"/>
      <c r="B16" s="38">
        <v>10</v>
      </c>
      <c r="C16" s="19" t="s">
        <v>47</v>
      </c>
      <c r="D16" s="24">
        <v>13500</v>
      </c>
      <c r="E16" s="29">
        <f t="shared" si="1"/>
        <v>810</v>
      </c>
      <c r="F16" s="37"/>
      <c r="G16" s="38">
        <v>44</v>
      </c>
      <c r="H16" s="19" t="s">
        <v>48</v>
      </c>
      <c r="I16" s="24">
        <v>72800</v>
      </c>
      <c r="J16" s="25">
        <f>I16*$E$6</f>
        <v>4368</v>
      </c>
    </row>
    <row r="17" spans="1:10" ht="17.25" thickBot="1" x14ac:dyDescent="0.3">
      <c r="A17" s="37" t="s">
        <v>12</v>
      </c>
      <c r="B17" s="38">
        <v>11</v>
      </c>
      <c r="C17" s="19" t="s">
        <v>49</v>
      </c>
      <c r="D17" s="24">
        <v>15840</v>
      </c>
      <c r="E17" s="29">
        <f t="shared" si="1"/>
        <v>950.4</v>
      </c>
      <c r="F17" s="37" t="s">
        <v>13</v>
      </c>
      <c r="G17" s="38">
        <v>45</v>
      </c>
      <c r="H17" s="19" t="s">
        <v>50</v>
      </c>
      <c r="I17" s="24">
        <v>76500</v>
      </c>
      <c r="J17" s="25">
        <f t="shared" ref="J17:J33" si="2">I17*$E$6</f>
        <v>4590</v>
      </c>
    </row>
    <row r="18" spans="1:10" ht="17.25" thickBot="1" x14ac:dyDescent="0.3">
      <c r="A18" s="37"/>
      <c r="B18" s="38">
        <v>12</v>
      </c>
      <c r="C18" s="19" t="s">
        <v>51</v>
      </c>
      <c r="D18" s="24">
        <v>16500</v>
      </c>
      <c r="E18" s="29">
        <f t="shared" si="1"/>
        <v>990</v>
      </c>
      <c r="F18" s="37"/>
      <c r="G18" s="38">
        <v>46</v>
      </c>
      <c r="H18" s="19" t="s">
        <v>52</v>
      </c>
      <c r="I18" s="24">
        <v>80200</v>
      </c>
      <c r="J18" s="25">
        <f t="shared" si="2"/>
        <v>4812</v>
      </c>
    </row>
    <row r="19" spans="1:10" ht="17.25" thickBot="1" x14ac:dyDescent="0.3">
      <c r="A19" s="37"/>
      <c r="B19" s="38">
        <v>13</v>
      </c>
      <c r="C19" s="19" t="s">
        <v>53</v>
      </c>
      <c r="D19" s="24">
        <v>17280</v>
      </c>
      <c r="E19" s="29">
        <f t="shared" si="1"/>
        <v>1036.8</v>
      </c>
      <c r="F19" s="37"/>
      <c r="G19" s="38">
        <v>47</v>
      </c>
      <c r="H19" s="19" t="s">
        <v>54</v>
      </c>
      <c r="I19" s="24">
        <v>83900</v>
      </c>
      <c r="J19" s="25">
        <f t="shared" si="2"/>
        <v>5034</v>
      </c>
    </row>
    <row r="20" spans="1:10" ht="17.25" thickBot="1" x14ac:dyDescent="0.3">
      <c r="A20" s="37"/>
      <c r="B20" s="38">
        <v>14</v>
      </c>
      <c r="C20" s="19" t="s">
        <v>55</v>
      </c>
      <c r="D20" s="24">
        <v>17880</v>
      </c>
      <c r="E20" s="29">
        <f t="shared" si="1"/>
        <v>1072.8</v>
      </c>
      <c r="F20" s="37"/>
      <c r="G20" s="38">
        <v>48</v>
      </c>
      <c r="H20" s="19" t="s">
        <v>56</v>
      </c>
      <c r="I20" s="24">
        <v>87600</v>
      </c>
      <c r="J20" s="25">
        <f t="shared" si="2"/>
        <v>5256</v>
      </c>
    </row>
    <row r="21" spans="1:10" ht="17.25" thickBot="1" x14ac:dyDescent="0.3">
      <c r="A21" s="37"/>
      <c r="B21" s="38">
        <v>15</v>
      </c>
      <c r="C21" s="19" t="s">
        <v>57</v>
      </c>
      <c r="D21" s="24">
        <v>19047</v>
      </c>
      <c r="E21" s="29">
        <f t="shared" si="1"/>
        <v>1142.82</v>
      </c>
      <c r="F21" s="37" t="s">
        <v>14</v>
      </c>
      <c r="G21" s="38">
        <v>49</v>
      </c>
      <c r="H21" s="19" t="s">
        <v>58</v>
      </c>
      <c r="I21" s="24">
        <v>92100</v>
      </c>
      <c r="J21" s="25">
        <f t="shared" si="2"/>
        <v>5526</v>
      </c>
    </row>
    <row r="22" spans="1:10" ht="17.25" thickBot="1" x14ac:dyDescent="0.3">
      <c r="A22" s="37"/>
      <c r="B22" s="38">
        <v>16</v>
      </c>
      <c r="C22" s="19" t="s">
        <v>59</v>
      </c>
      <c r="D22" s="24">
        <v>20008</v>
      </c>
      <c r="E22" s="29">
        <f t="shared" si="1"/>
        <v>1200.48</v>
      </c>
      <c r="F22" s="37"/>
      <c r="G22" s="38">
        <v>50</v>
      </c>
      <c r="H22" s="19" t="s">
        <v>60</v>
      </c>
      <c r="I22" s="24">
        <v>96600</v>
      </c>
      <c r="J22" s="25">
        <f t="shared" si="2"/>
        <v>5796</v>
      </c>
    </row>
    <row r="23" spans="1:10" ht="17.25" thickBot="1" x14ac:dyDescent="0.3">
      <c r="A23" s="37"/>
      <c r="B23" s="38">
        <v>17</v>
      </c>
      <c r="C23" s="19" t="s">
        <v>61</v>
      </c>
      <c r="D23" s="24">
        <v>21009</v>
      </c>
      <c r="E23" s="29">
        <f t="shared" si="1"/>
        <v>1260.54</v>
      </c>
      <c r="F23" s="37"/>
      <c r="G23" s="38">
        <v>51</v>
      </c>
      <c r="H23" s="19" t="s">
        <v>62</v>
      </c>
      <c r="I23" s="24">
        <v>101100</v>
      </c>
      <c r="J23" s="25">
        <f t="shared" si="2"/>
        <v>6066</v>
      </c>
    </row>
    <row r="24" spans="1:10" ht="17.25" thickBot="1" x14ac:dyDescent="0.3">
      <c r="A24" s="37"/>
      <c r="B24" s="38">
        <v>18</v>
      </c>
      <c r="C24" s="19" t="s">
        <v>63</v>
      </c>
      <c r="D24" s="24">
        <v>22000</v>
      </c>
      <c r="E24" s="29">
        <f t="shared" si="1"/>
        <v>1320</v>
      </c>
      <c r="F24" s="37"/>
      <c r="G24" s="38">
        <v>52</v>
      </c>
      <c r="H24" s="19" t="s">
        <v>64</v>
      </c>
      <c r="I24" s="24">
        <v>105600</v>
      </c>
      <c r="J24" s="25">
        <f t="shared" si="2"/>
        <v>6336</v>
      </c>
    </row>
    <row r="25" spans="1:10" ht="17.25" thickBot="1" x14ac:dyDescent="0.3">
      <c r="A25" s="37"/>
      <c r="B25" s="38">
        <v>19</v>
      </c>
      <c r="C25" s="19" t="s">
        <v>65</v>
      </c>
      <c r="D25" s="24">
        <v>23100</v>
      </c>
      <c r="E25" s="29">
        <f t="shared" si="1"/>
        <v>1386</v>
      </c>
      <c r="F25" s="37"/>
      <c r="G25" s="38">
        <v>53</v>
      </c>
      <c r="H25" s="19" t="s">
        <v>66</v>
      </c>
      <c r="I25" s="24">
        <v>110100</v>
      </c>
      <c r="J25" s="25">
        <f t="shared" si="2"/>
        <v>6606</v>
      </c>
    </row>
    <row r="26" spans="1:10" ht="17.25" thickBot="1" x14ac:dyDescent="0.3">
      <c r="A26" s="37" t="s">
        <v>15</v>
      </c>
      <c r="B26" s="38">
        <v>20</v>
      </c>
      <c r="C26" s="19" t="s">
        <v>67</v>
      </c>
      <c r="D26" s="24">
        <v>24000</v>
      </c>
      <c r="E26" s="29">
        <f t="shared" si="1"/>
        <v>1440</v>
      </c>
      <c r="F26" s="37" t="s">
        <v>16</v>
      </c>
      <c r="G26" s="38">
        <v>54</v>
      </c>
      <c r="H26" s="19" t="s">
        <v>68</v>
      </c>
      <c r="I26" s="24">
        <v>115500</v>
      </c>
      <c r="J26" s="25">
        <f t="shared" si="2"/>
        <v>6930</v>
      </c>
    </row>
    <row r="27" spans="1:10" ht="17.25" thickBot="1" x14ac:dyDescent="0.3">
      <c r="A27" s="37"/>
      <c r="B27" s="38">
        <v>21</v>
      </c>
      <c r="C27" s="19" t="s">
        <v>69</v>
      </c>
      <c r="D27" s="24">
        <v>25200</v>
      </c>
      <c r="E27" s="29">
        <f t="shared" si="1"/>
        <v>1512</v>
      </c>
      <c r="F27" s="37"/>
      <c r="G27" s="38">
        <v>55</v>
      </c>
      <c r="H27" s="19" t="s">
        <v>70</v>
      </c>
      <c r="I27" s="24">
        <v>120900</v>
      </c>
      <c r="J27" s="25">
        <f t="shared" si="2"/>
        <v>7254</v>
      </c>
    </row>
    <row r="28" spans="1:10" ht="17.25" thickBot="1" x14ac:dyDescent="0.3">
      <c r="A28" s="37"/>
      <c r="B28" s="38">
        <v>22</v>
      </c>
      <c r="C28" s="19" t="s">
        <v>71</v>
      </c>
      <c r="D28" s="24">
        <v>26400</v>
      </c>
      <c r="E28" s="29">
        <f t="shared" si="1"/>
        <v>1584</v>
      </c>
      <c r="F28" s="37"/>
      <c r="G28" s="38">
        <v>56</v>
      </c>
      <c r="H28" s="19" t="s">
        <v>72</v>
      </c>
      <c r="I28" s="24">
        <v>126300</v>
      </c>
      <c r="J28" s="25">
        <f t="shared" si="2"/>
        <v>7578</v>
      </c>
    </row>
    <row r="29" spans="1:10" ht="17.25" thickBot="1" x14ac:dyDescent="0.3">
      <c r="A29" s="37"/>
      <c r="B29" s="38">
        <v>23</v>
      </c>
      <c r="C29" s="19" t="s">
        <v>73</v>
      </c>
      <c r="D29" s="24">
        <v>27600</v>
      </c>
      <c r="E29" s="29">
        <f t="shared" si="1"/>
        <v>1656</v>
      </c>
      <c r="F29" s="37"/>
      <c r="G29" s="38">
        <v>57</v>
      </c>
      <c r="H29" s="19" t="s">
        <v>74</v>
      </c>
      <c r="I29" s="24">
        <v>131700</v>
      </c>
      <c r="J29" s="25">
        <f t="shared" si="2"/>
        <v>7902</v>
      </c>
    </row>
    <row r="30" spans="1:10" ht="17.25" thickBot="1" x14ac:dyDescent="0.3">
      <c r="A30" s="37"/>
      <c r="B30" s="38">
        <v>24</v>
      </c>
      <c r="C30" s="19" t="s">
        <v>75</v>
      </c>
      <c r="D30" s="24">
        <v>28800</v>
      </c>
      <c r="E30" s="29">
        <f t="shared" si="1"/>
        <v>1728</v>
      </c>
      <c r="F30" s="37"/>
      <c r="G30" s="38">
        <v>58</v>
      </c>
      <c r="H30" s="19" t="s">
        <v>76</v>
      </c>
      <c r="I30" s="24">
        <v>137100</v>
      </c>
      <c r="J30" s="25">
        <f t="shared" si="2"/>
        <v>8226</v>
      </c>
    </row>
    <row r="31" spans="1:10" ht="17.25" thickBot="1" x14ac:dyDescent="0.3">
      <c r="A31" s="37" t="s">
        <v>17</v>
      </c>
      <c r="B31" s="38">
        <v>25</v>
      </c>
      <c r="C31" s="19" t="s">
        <v>77</v>
      </c>
      <c r="D31" s="24">
        <v>30300</v>
      </c>
      <c r="E31" s="29">
        <f t="shared" si="1"/>
        <v>1818</v>
      </c>
      <c r="F31" s="37"/>
      <c r="G31" s="38">
        <v>59</v>
      </c>
      <c r="H31" s="19" t="s">
        <v>78</v>
      </c>
      <c r="I31" s="24">
        <v>142500</v>
      </c>
      <c r="J31" s="25">
        <f t="shared" si="2"/>
        <v>8550</v>
      </c>
    </row>
    <row r="32" spans="1:10" ht="17.25" thickBot="1" x14ac:dyDescent="0.3">
      <c r="A32" s="37"/>
      <c r="B32" s="38">
        <v>26</v>
      </c>
      <c r="C32" s="19" t="s">
        <v>79</v>
      </c>
      <c r="D32" s="24">
        <v>31800</v>
      </c>
      <c r="E32" s="29">
        <f t="shared" si="1"/>
        <v>1908</v>
      </c>
      <c r="F32" s="37"/>
      <c r="G32" s="38">
        <v>60</v>
      </c>
      <c r="H32" s="19" t="s">
        <v>80</v>
      </c>
      <c r="I32" s="24">
        <v>147900</v>
      </c>
      <c r="J32" s="25">
        <f t="shared" si="2"/>
        <v>8874</v>
      </c>
    </row>
    <row r="33" spans="1:10" ht="17.25" thickBot="1" x14ac:dyDescent="0.3">
      <c r="A33" s="37"/>
      <c r="B33" s="38">
        <v>27</v>
      </c>
      <c r="C33" s="19" t="s">
        <v>81</v>
      </c>
      <c r="D33" s="24">
        <v>33300</v>
      </c>
      <c r="E33" s="29">
        <f t="shared" si="1"/>
        <v>1998</v>
      </c>
      <c r="F33" s="37"/>
      <c r="G33" s="38">
        <v>61</v>
      </c>
      <c r="H33" s="19" t="s">
        <v>82</v>
      </c>
      <c r="I33" s="24">
        <v>150000</v>
      </c>
      <c r="J33" s="25">
        <f t="shared" si="2"/>
        <v>9000</v>
      </c>
    </row>
    <row r="34" spans="1:10" ht="17.25" thickBot="1" x14ac:dyDescent="0.3">
      <c r="A34" s="37"/>
      <c r="B34" s="38">
        <v>28</v>
      </c>
      <c r="C34" s="19" t="s">
        <v>83</v>
      </c>
      <c r="D34" s="24">
        <v>34800</v>
      </c>
      <c r="E34" s="29">
        <f t="shared" si="1"/>
        <v>2088</v>
      </c>
      <c r="F34" s="48" t="s">
        <v>84</v>
      </c>
      <c r="G34" s="49"/>
      <c r="H34" s="49"/>
      <c r="I34" s="49"/>
      <c r="J34" s="50"/>
    </row>
    <row r="35" spans="1:10" ht="17.25" thickBot="1" x14ac:dyDescent="0.3">
      <c r="A35" s="37"/>
      <c r="B35" s="38">
        <v>29</v>
      </c>
      <c r="C35" s="19" t="s">
        <v>85</v>
      </c>
      <c r="D35" s="24">
        <v>36300</v>
      </c>
      <c r="E35" s="29">
        <f t="shared" si="1"/>
        <v>2178</v>
      </c>
      <c r="F35" s="51"/>
      <c r="G35" s="52"/>
      <c r="H35" s="52"/>
      <c r="I35" s="52"/>
      <c r="J35" s="53"/>
    </row>
    <row r="36" spans="1:10" ht="17.25" thickBot="1" x14ac:dyDescent="0.3">
      <c r="A36" s="37" t="s">
        <v>18</v>
      </c>
      <c r="B36" s="38">
        <v>30</v>
      </c>
      <c r="C36" s="19" t="s">
        <v>86</v>
      </c>
      <c r="D36" s="24">
        <v>38200</v>
      </c>
      <c r="E36" s="29">
        <f t="shared" si="1"/>
        <v>2292</v>
      </c>
      <c r="F36" s="51"/>
      <c r="G36" s="52"/>
      <c r="H36" s="52"/>
      <c r="I36" s="52"/>
      <c r="J36" s="53"/>
    </row>
    <row r="37" spans="1:10" ht="17.25" thickBot="1" x14ac:dyDescent="0.3">
      <c r="A37" s="37"/>
      <c r="B37" s="38">
        <v>31</v>
      </c>
      <c r="C37" s="19" t="s">
        <v>87</v>
      </c>
      <c r="D37" s="24">
        <v>40100</v>
      </c>
      <c r="E37" s="29">
        <f t="shared" si="1"/>
        <v>2406</v>
      </c>
      <c r="F37" s="51"/>
      <c r="G37" s="52"/>
      <c r="H37" s="52"/>
      <c r="I37" s="52"/>
      <c r="J37" s="53"/>
    </row>
    <row r="38" spans="1:10" ht="17.25" thickBot="1" x14ac:dyDescent="0.3">
      <c r="A38" s="37"/>
      <c r="B38" s="38">
        <v>32</v>
      </c>
      <c r="C38" s="19" t="s">
        <v>88</v>
      </c>
      <c r="D38" s="24">
        <v>42000</v>
      </c>
      <c r="E38" s="29">
        <f t="shared" si="1"/>
        <v>2520</v>
      </c>
      <c r="F38" s="51"/>
      <c r="G38" s="52"/>
      <c r="H38" s="52"/>
      <c r="I38" s="52"/>
      <c r="J38" s="53"/>
    </row>
    <row r="39" spans="1:10" ht="17.25" thickBot="1" x14ac:dyDescent="0.3">
      <c r="A39" s="37"/>
      <c r="B39" s="38">
        <v>33</v>
      </c>
      <c r="C39" s="19" t="s">
        <v>89</v>
      </c>
      <c r="D39" s="24">
        <v>43900</v>
      </c>
      <c r="E39" s="29">
        <f t="shared" si="1"/>
        <v>2634</v>
      </c>
      <c r="F39" s="51"/>
      <c r="G39" s="52"/>
      <c r="H39" s="52"/>
      <c r="I39" s="52"/>
      <c r="J39" s="53"/>
    </row>
    <row r="40" spans="1:10" ht="17.25" thickBot="1" x14ac:dyDescent="0.3">
      <c r="A40" s="39"/>
      <c r="B40" s="40">
        <v>34</v>
      </c>
      <c r="C40" s="27" t="s">
        <v>90</v>
      </c>
      <c r="D40" s="28">
        <v>45800</v>
      </c>
      <c r="E40" s="30">
        <f t="shared" si="1"/>
        <v>2748</v>
      </c>
      <c r="F40" s="54"/>
      <c r="G40" s="55"/>
      <c r="H40" s="55"/>
      <c r="I40" s="55"/>
      <c r="J40" s="56"/>
    </row>
    <row r="41" spans="1:10" ht="17.25" thickTop="1" x14ac:dyDescent="0.25"/>
  </sheetData>
  <mergeCells count="1">
    <mergeCell ref="F34:J40"/>
  </mergeCells>
  <phoneticPr fontId="2" type="noConversion"/>
  <hyperlinks>
    <hyperlink ref="G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9</vt:i4>
      </vt:variant>
    </vt:vector>
  </HeadingPairs>
  <TitlesOfParts>
    <vt:vector size="11" baseType="lpstr">
      <vt:lpstr>自行投資試算表</vt:lpstr>
      <vt:lpstr>勞工退休金月提繳工資分級表</vt:lpstr>
      <vt:lpstr>月薪等級</vt:lpstr>
      <vt:lpstr>扣稅後自行投資金額</vt:lpstr>
      <vt:lpstr>自行投資最低報酬率</vt:lpstr>
      <vt:lpstr>每年自提金額</vt:lpstr>
      <vt:lpstr>個人綜合所得稅率</vt:lpstr>
      <vt:lpstr>退休時勞退退休金</vt:lpstr>
      <vt:lpstr>提繳比率</vt:lpstr>
      <vt:lpstr>距離退休年數</vt:lpstr>
      <vt:lpstr>新制勞退基金收益率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Cindy</cp:lastModifiedBy>
  <dcterms:created xsi:type="dcterms:W3CDTF">2017-10-27T06:08:56Z</dcterms:created>
  <dcterms:modified xsi:type="dcterms:W3CDTF">2019-06-18T10:11:27Z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f7ce98b5-3496-4128-90af-7a847cda2ea4</vt:lpwstr>
  </property>
</Properties>
</file>