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PivotChartFilter="1" defaultThemeVersion="124226"/>
  <bookViews>
    <workbookView xWindow="0" yWindow="120" windowWidth="15336" windowHeight="8628"/>
  </bookViews>
  <sheets>
    <sheet name="棒球模擬" sheetId="1" r:id="rId1"/>
    <sheet name="說明" sheetId="5" r:id="rId2"/>
  </sheets>
  <definedNames>
    <definedName name="A得分">棒球模擬!$F$12:$F$111</definedName>
    <definedName name="B得分">棒球模擬!$G$12:$G$111</definedName>
    <definedName name="半局數">棒球模擬!$B$12:$B$111</definedName>
    <definedName name="得分">棒球模擬!$P$12:$P$111</definedName>
    <definedName name="模擬表">棒球模擬!$A$10:$P$111</definedName>
  </definedNames>
  <calcPr calcId="125725"/>
</workbook>
</file>

<file path=xl/calcChain.xml><?xml version="1.0" encoding="utf-8"?>
<calcChain xmlns="http://schemas.openxmlformats.org/spreadsheetml/2006/main">
  <c r="H12" i="1"/>
  <c r="C12"/>
  <c r="F4"/>
  <c r="F3"/>
  <c r="F10"/>
  <c r="G10"/>
  <c r="T11"/>
  <c r="S11"/>
  <c r="E10"/>
  <c r="D10"/>
  <c r="B12"/>
  <c r="M12" s="1"/>
  <c r="T25"/>
  <c r="T28"/>
  <c r="T29"/>
  <c r="T30"/>
  <c r="T31"/>
  <c r="T24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G12" l="1"/>
  <c r="L12"/>
  <c r="D12" l="1"/>
  <c r="I12"/>
  <c r="J12"/>
  <c r="E12"/>
  <c r="K12" l="1"/>
  <c r="N12" s="1"/>
  <c r="P12" l="1"/>
  <c r="F12" s="1"/>
  <c r="O12"/>
  <c r="B13"/>
  <c r="C13" l="1"/>
  <c r="H13"/>
  <c r="I13"/>
  <c r="L13"/>
  <c r="M13"/>
  <c r="G13" l="1"/>
  <c r="E13"/>
  <c r="D13"/>
  <c r="J13" s="1"/>
  <c r="K13" l="1"/>
  <c r="P13" s="1"/>
  <c r="F13" l="1"/>
  <c r="N13"/>
  <c r="B14" s="1"/>
  <c r="H14" s="1"/>
  <c r="O13"/>
  <c r="L14" l="1"/>
  <c r="C14"/>
  <c r="G14"/>
  <c r="M14"/>
  <c r="E14" l="1"/>
  <c r="D14"/>
  <c r="J14" s="1"/>
  <c r="K14" s="1"/>
  <c r="N14" s="1"/>
  <c r="B15" s="1"/>
  <c r="I14"/>
  <c r="C15" l="1"/>
  <c r="H15"/>
  <c r="I15" s="1"/>
  <c r="O14"/>
  <c r="M15" s="1"/>
  <c r="P14"/>
  <c r="L15"/>
  <c r="F14" l="1"/>
  <c r="D15"/>
  <c r="E15"/>
  <c r="J15" l="1"/>
  <c r="K15" s="1"/>
  <c r="P15" l="1"/>
  <c r="F15" s="1"/>
  <c r="O15"/>
  <c r="N15"/>
  <c r="B16" s="1"/>
  <c r="C16" l="1"/>
  <c r="H16"/>
  <c r="I16" s="1"/>
  <c r="G15"/>
  <c r="M16"/>
  <c r="L16"/>
  <c r="D16" l="1"/>
  <c r="E16"/>
  <c r="J16" l="1"/>
  <c r="K16" s="1"/>
  <c r="O16" s="1"/>
  <c r="P16" l="1"/>
  <c r="N16"/>
  <c r="B17" s="1"/>
  <c r="C17" l="1"/>
  <c r="H17"/>
  <c r="E17" s="1"/>
  <c r="G16"/>
  <c r="F16"/>
  <c r="M17"/>
  <c r="L17"/>
  <c r="I17" l="1"/>
  <c r="D17"/>
  <c r="J17" s="1"/>
  <c r="K17" l="1"/>
  <c r="O17" l="1"/>
  <c r="N17"/>
  <c r="B18" s="1"/>
  <c r="P17"/>
  <c r="G17" s="1"/>
  <c r="C18" l="1"/>
  <c r="H18"/>
  <c r="F17"/>
  <c r="M18"/>
  <c r="L18"/>
  <c r="D18"/>
  <c r="E18" l="1"/>
  <c r="J18" s="1"/>
  <c r="K18" s="1"/>
  <c r="I18"/>
  <c r="P18" l="1"/>
  <c r="G18" s="1"/>
  <c r="N18"/>
  <c r="B19" s="1"/>
  <c r="O18"/>
  <c r="C19" l="1"/>
  <c r="H19"/>
  <c r="F18"/>
  <c r="L19"/>
  <c r="M19"/>
  <c r="I19"/>
  <c r="E19" l="1"/>
  <c r="D19"/>
  <c r="J19" l="1"/>
  <c r="K19" s="1"/>
  <c r="P19" s="1"/>
  <c r="F19" s="1"/>
  <c r="G19" l="1"/>
  <c r="N19"/>
  <c r="B20" s="1"/>
  <c r="O19"/>
  <c r="C20" l="1"/>
  <c r="H20"/>
  <c r="I20" s="1"/>
  <c r="L20"/>
  <c r="M20"/>
  <c r="D20" l="1"/>
  <c r="E20"/>
  <c r="J20" l="1"/>
  <c r="K20" s="1"/>
  <c r="O20" s="1"/>
  <c r="P20" l="1"/>
  <c r="G20" s="1"/>
  <c r="N20"/>
  <c r="B21" s="1"/>
  <c r="C21" l="1"/>
  <c r="H21"/>
  <c r="I21" s="1"/>
  <c r="F20"/>
  <c r="L21"/>
  <c r="M21"/>
  <c r="D21" l="1"/>
  <c r="E21"/>
  <c r="J21" l="1"/>
  <c r="K21" s="1"/>
  <c r="N21" s="1"/>
  <c r="B22" s="1"/>
  <c r="C22" l="1"/>
  <c r="H22"/>
  <c r="D22" s="1"/>
  <c r="L22"/>
  <c r="O21"/>
  <c r="M22" s="1"/>
  <c r="P21"/>
  <c r="I22" l="1"/>
  <c r="E22"/>
  <c r="J22" s="1"/>
  <c r="K22" s="1"/>
  <c r="P22" s="1"/>
  <c r="F21"/>
  <c r="G21"/>
  <c r="O22" l="1"/>
  <c r="N22"/>
  <c r="B23" s="1"/>
  <c r="G22"/>
  <c r="F22"/>
  <c r="C23" l="1"/>
  <c r="H23"/>
  <c r="E23" s="1"/>
  <c r="L23"/>
  <c r="M23"/>
  <c r="I23" l="1"/>
  <c r="D23"/>
  <c r="J23" s="1"/>
  <c r="K23" s="1"/>
  <c r="P23" s="1"/>
  <c r="F23" s="1"/>
  <c r="N23" l="1"/>
  <c r="B24" s="1"/>
  <c r="H24" s="1"/>
  <c r="O23"/>
  <c r="G23"/>
  <c r="E24" l="1"/>
  <c r="C24"/>
  <c r="L24"/>
  <c r="M24"/>
  <c r="I24"/>
  <c r="D24" l="1"/>
  <c r="J24" s="1"/>
  <c r="K24" s="1"/>
  <c r="O24" l="1"/>
  <c r="P24"/>
  <c r="G24" s="1"/>
  <c r="N24"/>
  <c r="B25" s="1"/>
  <c r="H25" s="1"/>
  <c r="L25" l="1"/>
  <c r="C25"/>
  <c r="E25"/>
  <c r="F24"/>
  <c r="M25"/>
  <c r="I25" l="1"/>
  <c r="D25"/>
  <c r="J25" s="1"/>
  <c r="K25" s="1"/>
  <c r="N25" l="1"/>
  <c r="B26" s="1"/>
  <c r="P25"/>
  <c r="F25" s="1"/>
  <c r="O25"/>
  <c r="C26" l="1"/>
  <c r="H26"/>
  <c r="G25"/>
  <c r="L26"/>
  <c r="M26"/>
  <c r="I26" l="1"/>
  <c r="E26"/>
  <c r="D26"/>
  <c r="J26" l="1"/>
  <c r="K26" s="1"/>
  <c r="P26" l="1"/>
  <c r="N26"/>
  <c r="B27" s="1"/>
  <c r="O26"/>
  <c r="C27" l="1"/>
  <c r="H27"/>
  <c r="D27" s="1"/>
  <c r="L27"/>
  <c r="M27"/>
  <c r="F26"/>
  <c r="G26"/>
  <c r="I27" l="1"/>
  <c r="E27"/>
  <c r="J27" s="1"/>
  <c r="K27" s="1"/>
  <c r="P27" l="1"/>
  <c r="N27"/>
  <c r="B28" s="1"/>
  <c r="H28" s="1"/>
  <c r="O27"/>
  <c r="D28" l="1"/>
  <c r="C28"/>
  <c r="G27"/>
  <c r="F27"/>
  <c r="L28"/>
  <c r="M28"/>
  <c r="I28"/>
  <c r="E28" l="1"/>
  <c r="J28" s="1"/>
  <c r="K28" s="1"/>
  <c r="O28" s="1"/>
  <c r="N28" l="1"/>
  <c r="B29" s="1"/>
  <c r="H29" s="1"/>
  <c r="P28"/>
  <c r="G28" s="1"/>
  <c r="E29" l="1"/>
  <c r="C29"/>
  <c r="M29"/>
  <c r="L29"/>
  <c r="F28"/>
  <c r="D29" l="1"/>
  <c r="J29" s="1"/>
  <c r="K29" s="1"/>
  <c r="I29"/>
  <c r="P29" l="1"/>
  <c r="N29"/>
  <c r="B30" s="1"/>
  <c r="O29"/>
  <c r="C30" l="1"/>
  <c r="H30"/>
  <c r="G29"/>
  <c r="F29"/>
  <c r="L30"/>
  <c r="D30"/>
  <c r="M30"/>
  <c r="E30" l="1"/>
  <c r="J30" s="1"/>
  <c r="K30" s="1"/>
  <c r="I30"/>
  <c r="P30" l="1"/>
  <c r="O30"/>
  <c r="N30"/>
  <c r="B31" s="1"/>
  <c r="C31" l="1"/>
  <c r="H31"/>
  <c r="I31" s="1"/>
  <c r="F30"/>
  <c r="G30"/>
  <c r="L31"/>
  <c r="M31"/>
  <c r="E31" l="1"/>
  <c r="D31"/>
  <c r="J31" l="1"/>
  <c r="K31" s="1"/>
  <c r="N31" s="1"/>
  <c r="O31" l="1"/>
  <c r="P31"/>
  <c r="F31" s="1"/>
  <c r="B32"/>
  <c r="C32" l="1"/>
  <c r="H32"/>
  <c r="I32" s="1"/>
  <c r="G31"/>
  <c r="L32"/>
  <c r="M32"/>
  <c r="E32" l="1"/>
  <c r="D32"/>
  <c r="J32" l="1"/>
  <c r="K32" s="1"/>
  <c r="P32" s="1"/>
  <c r="G32" s="1"/>
  <c r="F32" l="1"/>
  <c r="O32"/>
  <c r="N32"/>
  <c r="B33" s="1"/>
  <c r="C33" l="1"/>
  <c r="H33"/>
  <c r="E33" s="1"/>
  <c r="L33"/>
  <c r="M33"/>
  <c r="I33" l="1"/>
  <c r="D33"/>
  <c r="J33" s="1"/>
  <c r="K33" l="1"/>
  <c r="P33" l="1"/>
  <c r="N33"/>
  <c r="B34" s="1"/>
  <c r="O33"/>
  <c r="C34" l="1"/>
  <c r="H34"/>
  <c r="L34"/>
  <c r="F33"/>
  <c r="G33"/>
  <c r="I34"/>
  <c r="M34"/>
  <c r="E34" l="1"/>
  <c r="D34"/>
  <c r="J34" l="1"/>
  <c r="K34" s="1"/>
  <c r="P34" s="1"/>
  <c r="O34" l="1"/>
  <c r="N34"/>
  <c r="B35" s="1"/>
  <c r="H35" s="1"/>
  <c r="F34"/>
  <c r="G34"/>
  <c r="I35" l="1"/>
  <c r="C35"/>
  <c r="D35"/>
  <c r="E35"/>
  <c r="M35"/>
  <c r="L35"/>
  <c r="J35" l="1"/>
  <c r="K35" s="1"/>
  <c r="P35" s="1"/>
  <c r="G35" l="1"/>
  <c r="F35"/>
  <c r="O35"/>
  <c r="N35"/>
  <c r="B36" s="1"/>
  <c r="C36" l="1"/>
  <c r="H36"/>
  <c r="E36" s="1"/>
  <c r="L36"/>
  <c r="M36"/>
  <c r="I36" l="1"/>
  <c r="D36"/>
  <c r="J36" s="1"/>
  <c r="K36" s="1"/>
  <c r="N36" l="1"/>
  <c r="B37" s="1"/>
  <c r="P36"/>
  <c r="F36" s="1"/>
  <c r="O36"/>
  <c r="C37" l="1"/>
  <c r="H37"/>
  <c r="M37"/>
  <c r="G36"/>
  <c r="L37"/>
  <c r="I37"/>
  <c r="E37" l="1"/>
  <c r="D37"/>
  <c r="J37" l="1"/>
  <c r="K37" s="1"/>
  <c r="O37" s="1"/>
  <c r="P37" l="1"/>
  <c r="G37" s="1"/>
  <c r="N37"/>
  <c r="B38" s="1"/>
  <c r="H38" s="1"/>
  <c r="L38" l="1"/>
  <c r="C38"/>
  <c r="F37"/>
  <c r="I38"/>
  <c r="M38"/>
  <c r="D38" l="1"/>
  <c r="E38"/>
  <c r="J38" l="1"/>
  <c r="K38" s="1"/>
  <c r="P38" s="1"/>
  <c r="F38" s="1"/>
  <c r="N38" l="1"/>
  <c r="B39" s="1"/>
  <c r="H39" s="1"/>
  <c r="G38"/>
  <c r="O38"/>
  <c r="L39" l="1"/>
  <c r="C39"/>
  <c r="M39"/>
  <c r="I39"/>
  <c r="D39" l="1"/>
  <c r="E39"/>
  <c r="J39" l="1"/>
  <c r="K39" s="1"/>
  <c r="O39" s="1"/>
  <c r="P39" l="1"/>
  <c r="G39" s="1"/>
  <c r="N39"/>
  <c r="B40" s="1"/>
  <c r="H40" s="1"/>
  <c r="M40" l="1"/>
  <c r="C40"/>
  <c r="F39"/>
  <c r="L40"/>
  <c r="I40"/>
  <c r="D40" l="1"/>
  <c r="E40"/>
  <c r="J40" l="1"/>
  <c r="K40" s="1"/>
  <c r="O40" s="1"/>
  <c r="N40" l="1"/>
  <c r="B41" s="1"/>
  <c r="P40"/>
  <c r="F40" s="1"/>
  <c r="C41" l="1"/>
  <c r="H41"/>
  <c r="I41" s="1"/>
  <c r="L41"/>
  <c r="M41"/>
  <c r="G40"/>
  <c r="D41" l="1"/>
  <c r="E41"/>
  <c r="J41" l="1"/>
  <c r="K41" s="1"/>
  <c r="P41" s="1"/>
  <c r="G41" s="1"/>
  <c r="N41" l="1"/>
  <c r="B42" s="1"/>
  <c r="H42" s="1"/>
  <c r="O41"/>
  <c r="F41"/>
  <c r="I42" l="1"/>
  <c r="C42"/>
  <c r="E42"/>
  <c r="D42"/>
  <c r="J42" s="1"/>
  <c r="K42" s="1"/>
  <c r="L42"/>
  <c r="M42"/>
  <c r="P42" l="1"/>
  <c r="F42" s="1"/>
  <c r="N42"/>
  <c r="B43" s="1"/>
  <c r="O42"/>
  <c r="C43" l="1"/>
  <c r="H43"/>
  <c r="I43" s="1"/>
  <c r="G42"/>
  <c r="L43"/>
  <c r="M43"/>
  <c r="E43" l="1"/>
  <c r="D43"/>
  <c r="J43" l="1"/>
  <c r="K43" s="1"/>
  <c r="P43" s="1"/>
  <c r="G43" s="1"/>
  <c r="O43" l="1"/>
  <c r="N43"/>
  <c r="B44" s="1"/>
  <c r="F43"/>
  <c r="C44" l="1"/>
  <c r="H44"/>
  <c r="I44" s="1"/>
  <c r="L44"/>
  <c r="M44"/>
  <c r="D44" l="1"/>
  <c r="E44"/>
  <c r="J44" l="1"/>
  <c r="K44" s="1"/>
  <c r="P44" s="1"/>
  <c r="G44" s="1"/>
  <c r="F44" l="1"/>
  <c r="O44"/>
  <c r="N44"/>
  <c r="B45" s="1"/>
  <c r="C45" l="1"/>
  <c r="H45"/>
  <c r="M45"/>
  <c r="L45"/>
  <c r="E45" l="1"/>
  <c r="I45"/>
  <c r="D45"/>
  <c r="J45" s="1"/>
  <c r="K45" l="1"/>
  <c r="P45" l="1"/>
  <c r="F45" s="1"/>
  <c r="O45"/>
  <c r="N45"/>
  <c r="B46" s="1"/>
  <c r="H46" s="1"/>
  <c r="D46" l="1"/>
  <c r="C46"/>
  <c r="G45"/>
  <c r="M46"/>
  <c r="L46"/>
  <c r="I46"/>
  <c r="E46"/>
  <c r="J46" s="1"/>
  <c r="K46" l="1"/>
  <c r="P46" l="1"/>
  <c r="N46"/>
  <c r="B47" s="1"/>
  <c r="H47" s="1"/>
  <c r="O46"/>
  <c r="L47" l="1"/>
  <c r="C47"/>
  <c r="M47"/>
  <c r="E47"/>
  <c r="F46"/>
  <c r="G46"/>
  <c r="D47" l="1"/>
  <c r="I47"/>
  <c r="J47"/>
  <c r="K47" s="1"/>
  <c r="N47" s="1"/>
  <c r="B48" s="1"/>
  <c r="C48" l="1"/>
  <c r="H48"/>
  <c r="O47"/>
  <c r="M48" s="1"/>
  <c r="P47"/>
  <c r="F47" s="1"/>
  <c r="L48"/>
  <c r="I48"/>
  <c r="G47" l="1"/>
  <c r="E48"/>
  <c r="D48"/>
  <c r="J48" l="1"/>
  <c r="K48" s="1"/>
  <c r="P48" s="1"/>
  <c r="F48" s="1"/>
  <c r="O48" l="1"/>
  <c r="N48"/>
  <c r="B49" s="1"/>
  <c r="G48"/>
  <c r="C49" l="1"/>
  <c r="H49"/>
  <c r="I49" s="1"/>
  <c r="L49"/>
  <c r="M49"/>
  <c r="D49" l="1"/>
  <c r="E49"/>
  <c r="J49" l="1"/>
  <c r="K49" s="1"/>
  <c r="O49" l="1"/>
  <c r="P49"/>
  <c r="G49" s="1"/>
  <c r="N49"/>
  <c r="B50" s="1"/>
  <c r="C50" l="1"/>
  <c r="H50"/>
  <c r="E50" s="1"/>
  <c r="F49"/>
  <c r="M50"/>
  <c r="L50"/>
  <c r="I50" l="1"/>
  <c r="D50"/>
  <c r="J50" s="1"/>
  <c r="K50" s="1"/>
  <c r="N50" s="1"/>
  <c r="B51" s="1"/>
  <c r="C51" l="1"/>
  <c r="H51"/>
  <c r="I51" s="1"/>
  <c r="O50"/>
  <c r="M51" s="1"/>
  <c r="L51"/>
  <c r="P50"/>
  <c r="F50" s="1"/>
  <c r="E51" l="1"/>
  <c r="D51"/>
  <c r="G50"/>
  <c r="J51" l="1"/>
  <c r="K51" s="1"/>
  <c r="N51" s="1"/>
  <c r="B52" s="1"/>
  <c r="H52" s="1"/>
  <c r="L52" l="1"/>
  <c r="C52"/>
  <c r="O51"/>
  <c r="M52" s="1"/>
  <c r="E52"/>
  <c r="P51"/>
  <c r="F51" s="1"/>
  <c r="G51" l="1"/>
  <c r="D52"/>
  <c r="J52" s="1"/>
  <c r="K52" s="1"/>
  <c r="I52"/>
  <c r="O52" l="1"/>
  <c r="N52"/>
  <c r="B53" s="1"/>
  <c r="P52"/>
  <c r="C53" l="1"/>
  <c r="H53"/>
  <c r="I53" s="1"/>
  <c r="F52"/>
  <c r="G52"/>
  <c r="L53"/>
  <c r="M53"/>
  <c r="E53" l="1"/>
  <c r="D53"/>
  <c r="J53" s="1"/>
  <c r="K53" s="1"/>
  <c r="O53" s="1"/>
  <c r="P53" l="1"/>
  <c r="F53" s="1"/>
  <c r="N53"/>
  <c r="B54" s="1"/>
  <c r="C54" l="1"/>
  <c r="H54"/>
  <c r="I54" s="1"/>
  <c r="G53"/>
  <c r="L54"/>
  <c r="M54"/>
  <c r="D54" l="1"/>
  <c r="E54"/>
  <c r="J54" l="1"/>
  <c r="K54" s="1"/>
  <c r="O54" s="1"/>
  <c r="N54" l="1"/>
  <c r="B55" s="1"/>
  <c r="H55" s="1"/>
  <c r="P54"/>
  <c r="L55" l="1"/>
  <c r="C55"/>
  <c r="I55"/>
  <c r="M55"/>
  <c r="G54"/>
  <c r="F54"/>
  <c r="D55" l="1"/>
  <c r="E55"/>
  <c r="J55" l="1"/>
  <c r="K55" s="1"/>
  <c r="P55" s="1"/>
  <c r="G55" s="1"/>
  <c r="F55" l="1"/>
  <c r="N55"/>
  <c r="B56" s="1"/>
  <c r="H56" s="1"/>
  <c r="O55"/>
  <c r="L56" l="1"/>
  <c r="C56"/>
  <c r="M56"/>
  <c r="I56"/>
  <c r="E56" l="1"/>
  <c r="D56"/>
  <c r="J56" l="1"/>
  <c r="K56" s="1"/>
  <c r="P56" s="1"/>
  <c r="G56" s="1"/>
  <c r="F56" l="1"/>
  <c r="N56"/>
  <c r="B57" s="1"/>
  <c r="H57" s="1"/>
  <c r="O56"/>
  <c r="E57" l="1"/>
  <c r="C57"/>
  <c r="I57"/>
  <c r="L57"/>
  <c r="D57"/>
  <c r="J57" s="1"/>
  <c r="K57" s="1"/>
  <c r="M57"/>
  <c r="P57" l="1"/>
  <c r="F57" s="1"/>
  <c r="N57"/>
  <c r="B58" s="1"/>
  <c r="O57"/>
  <c r="C58" l="1"/>
  <c r="H58"/>
  <c r="I58" s="1"/>
  <c r="M58"/>
  <c r="L58"/>
  <c r="G57"/>
  <c r="E58" l="1"/>
  <c r="D58"/>
  <c r="J58" l="1"/>
  <c r="K58" s="1"/>
  <c r="P58" s="1"/>
  <c r="O58" l="1"/>
  <c r="N58"/>
  <c r="B59" s="1"/>
  <c r="H59" s="1"/>
  <c r="F58"/>
  <c r="G58"/>
  <c r="D59" l="1"/>
  <c r="C59"/>
  <c r="E59"/>
  <c r="J59" s="1"/>
  <c r="K59" s="1"/>
  <c r="M59"/>
  <c r="I59"/>
  <c r="L59"/>
  <c r="P59" l="1"/>
  <c r="F59" s="1"/>
  <c r="O59"/>
  <c r="N59"/>
  <c r="B60" s="1"/>
  <c r="H60" s="1"/>
  <c r="L60" l="1"/>
  <c r="C60"/>
  <c r="G59"/>
  <c r="M60"/>
  <c r="E60"/>
  <c r="I60" l="1"/>
  <c r="D60"/>
  <c r="J60" s="1"/>
  <c r="K60" s="1"/>
  <c r="O60" s="1"/>
  <c r="N60" l="1"/>
  <c r="B61" s="1"/>
  <c r="H61" s="1"/>
  <c r="P60"/>
  <c r="F60" s="1"/>
  <c r="M61" l="1"/>
  <c r="C61"/>
  <c r="L61"/>
  <c r="G60"/>
  <c r="E61"/>
  <c r="D61" l="1"/>
  <c r="J61" s="1"/>
  <c r="K61" s="1"/>
  <c r="P61" s="1"/>
  <c r="I61"/>
  <c r="O61" l="1"/>
  <c r="N61"/>
  <c r="B62" s="1"/>
  <c r="H62" s="1"/>
  <c r="G61"/>
  <c r="F61"/>
  <c r="L62" l="1"/>
  <c r="C62"/>
  <c r="I62"/>
  <c r="M62"/>
  <c r="E62" l="1"/>
  <c r="D62"/>
  <c r="J62" l="1"/>
  <c r="K62" s="1"/>
  <c r="P62" s="1"/>
  <c r="F62" s="1"/>
  <c r="G62" l="1"/>
  <c r="O62"/>
  <c r="N62"/>
  <c r="B63" s="1"/>
  <c r="H63" s="1"/>
  <c r="I63" l="1"/>
  <c r="C63"/>
  <c r="M63"/>
  <c r="D63"/>
  <c r="L63"/>
  <c r="E63" l="1"/>
  <c r="J63"/>
  <c r="K63" s="1"/>
  <c r="P63" s="1"/>
  <c r="F63" s="1"/>
  <c r="N63" l="1"/>
  <c r="B64" s="1"/>
  <c r="O63"/>
  <c r="G63"/>
  <c r="C64" l="1"/>
  <c r="H64"/>
  <c r="D64" s="1"/>
  <c r="M64"/>
  <c r="L64"/>
  <c r="I64" l="1"/>
  <c r="E64"/>
  <c r="J64" s="1"/>
  <c r="K64" s="1"/>
  <c r="O64" s="1"/>
  <c r="N64" l="1"/>
  <c r="B65" s="1"/>
  <c r="H65" s="1"/>
  <c r="P64"/>
  <c r="G64" s="1"/>
  <c r="L65" l="1"/>
  <c r="C65"/>
  <c r="I65"/>
  <c r="M65"/>
  <c r="F64"/>
  <c r="E65"/>
  <c r="D65" l="1"/>
  <c r="J65" s="1"/>
  <c r="K65" s="1"/>
  <c r="P65" s="1"/>
  <c r="O65" l="1"/>
  <c r="N65"/>
  <c r="B66" s="1"/>
  <c r="F65"/>
  <c r="G65"/>
  <c r="C66" l="1"/>
  <c r="H66"/>
  <c r="M66"/>
  <c r="E66"/>
  <c r="L66"/>
  <c r="D66" l="1"/>
  <c r="J66" s="1"/>
  <c r="K66" s="1"/>
  <c r="P66" s="1"/>
  <c r="F66" s="1"/>
  <c r="I66"/>
  <c r="G66" l="1"/>
  <c r="N66"/>
  <c r="B67" s="1"/>
  <c r="O66"/>
  <c r="C67" l="1"/>
  <c r="H67"/>
  <c r="E67" s="1"/>
  <c r="M67"/>
  <c r="L67"/>
  <c r="D67" l="1"/>
  <c r="J67" s="1"/>
  <c r="K67" s="1"/>
  <c r="N67" s="1"/>
  <c r="B68" s="1"/>
  <c r="H68" s="1"/>
  <c r="I67"/>
  <c r="L68" l="1"/>
  <c r="C68"/>
  <c r="O67"/>
  <c r="M68" s="1"/>
  <c r="I68"/>
  <c r="P67"/>
  <c r="G67" s="1"/>
  <c r="E68" l="1"/>
  <c r="D68"/>
  <c r="F67"/>
  <c r="J68"/>
  <c r="K68" s="1"/>
  <c r="P68" s="1"/>
  <c r="N68" l="1"/>
  <c r="B69" s="1"/>
  <c r="H69" s="1"/>
  <c r="O68"/>
  <c r="F68"/>
  <c r="G68"/>
  <c r="L69" l="1"/>
  <c r="C69"/>
  <c r="I69"/>
  <c r="M69"/>
  <c r="D69" l="1"/>
  <c r="E69"/>
  <c r="J69" l="1"/>
  <c r="K69" s="1"/>
  <c r="O69" s="1"/>
  <c r="N69" l="1"/>
  <c r="B70" s="1"/>
  <c r="H70" s="1"/>
  <c r="P69"/>
  <c r="G69" s="1"/>
  <c r="C70" l="1"/>
  <c r="M70"/>
  <c r="L70"/>
  <c r="F69"/>
  <c r="I70"/>
  <c r="D70"/>
  <c r="E70"/>
  <c r="J70" l="1"/>
  <c r="K70" s="1"/>
  <c r="P70" l="1"/>
  <c r="O70"/>
  <c r="N70"/>
  <c r="B71" s="1"/>
  <c r="C71" l="1"/>
  <c r="H71"/>
  <c r="I71" s="1"/>
  <c r="G70"/>
  <c r="F70"/>
  <c r="L71"/>
  <c r="M71"/>
  <c r="D71" l="1"/>
  <c r="E71"/>
  <c r="J71" l="1"/>
  <c r="K71" s="1"/>
  <c r="P71" l="1"/>
  <c r="O71"/>
  <c r="N71"/>
  <c r="B72" s="1"/>
  <c r="C72" l="1"/>
  <c r="H72"/>
  <c r="D72" s="1"/>
  <c r="G71"/>
  <c r="F71"/>
  <c r="L72"/>
  <c r="M72"/>
  <c r="I72" l="1"/>
  <c r="E72"/>
  <c r="J72" s="1"/>
  <c r="K72" s="1"/>
  <c r="P72" l="1"/>
  <c r="O72"/>
  <c r="N72"/>
  <c r="B73" s="1"/>
  <c r="C73" l="1"/>
  <c r="H73"/>
  <c r="I73" s="1"/>
  <c r="G72"/>
  <c r="F72"/>
  <c r="M73"/>
  <c r="L73"/>
  <c r="D73" l="1"/>
  <c r="E73"/>
  <c r="J73" l="1"/>
  <c r="K73" s="1"/>
  <c r="N73" s="1"/>
  <c r="B74" s="1"/>
  <c r="C74" l="1"/>
  <c r="H74"/>
  <c r="O73"/>
  <c r="M74" s="1"/>
  <c r="P73"/>
  <c r="G73" s="1"/>
  <c r="E74"/>
  <c r="L74"/>
  <c r="D74" l="1"/>
  <c r="J74" s="1"/>
  <c r="K74" s="1"/>
  <c r="N74" s="1"/>
  <c r="B75" s="1"/>
  <c r="F73"/>
  <c r="I74"/>
  <c r="C75" l="1"/>
  <c r="H75"/>
  <c r="P74"/>
  <c r="O74"/>
  <c r="M75" s="1"/>
  <c r="L75"/>
  <c r="F74" l="1"/>
  <c r="G74"/>
  <c r="D75"/>
  <c r="I75"/>
  <c r="E75"/>
  <c r="J75" s="1"/>
  <c r="K75" s="1"/>
  <c r="O75" l="1"/>
  <c r="P75"/>
  <c r="N75"/>
  <c r="B76" s="1"/>
  <c r="C76" l="1"/>
  <c r="H76"/>
  <c r="I76" s="1"/>
  <c r="F75"/>
  <c r="G75"/>
  <c r="L76"/>
  <c r="M76"/>
  <c r="D76" l="1"/>
  <c r="E76"/>
  <c r="J76" l="1"/>
  <c r="K76" s="1"/>
  <c r="P76" l="1"/>
  <c r="N76"/>
  <c r="B77" s="1"/>
  <c r="O76"/>
  <c r="C77" l="1"/>
  <c r="H77"/>
  <c r="E77" s="1"/>
  <c r="F76"/>
  <c r="G76"/>
  <c r="M77"/>
  <c r="L77"/>
  <c r="I77" l="1"/>
  <c r="D77"/>
  <c r="J77" s="1"/>
  <c r="K77" s="1"/>
  <c r="P77" l="1"/>
  <c r="N77"/>
  <c r="B78" s="1"/>
  <c r="O77"/>
  <c r="C78" l="1"/>
  <c r="H78"/>
  <c r="D78" s="1"/>
  <c r="F77"/>
  <c r="G77"/>
  <c r="M78"/>
  <c r="L78"/>
  <c r="E78" l="1"/>
  <c r="J78" s="1"/>
  <c r="K78" s="1"/>
  <c r="I78"/>
  <c r="P78" l="1"/>
  <c r="N78"/>
  <c r="B79" s="1"/>
  <c r="O78"/>
  <c r="C79" l="1"/>
  <c r="H79"/>
  <c r="E79" s="1"/>
  <c r="F78"/>
  <c r="G78"/>
  <c r="L79"/>
  <c r="M79"/>
  <c r="I79" l="1"/>
  <c r="D79"/>
  <c r="J79" s="1"/>
  <c r="K79" s="1"/>
  <c r="P79" l="1"/>
  <c r="O79"/>
  <c r="N79"/>
  <c r="B80" s="1"/>
  <c r="C80" l="1"/>
  <c r="H80"/>
  <c r="G79"/>
  <c r="F79"/>
  <c r="M80"/>
  <c r="I80"/>
  <c r="L80"/>
  <c r="D80"/>
  <c r="E80" l="1"/>
  <c r="J80" s="1"/>
  <c r="K80" s="1"/>
  <c r="P80" l="1"/>
  <c r="O80"/>
  <c r="N80"/>
  <c r="B81" s="1"/>
  <c r="C81" l="1"/>
  <c r="H81"/>
  <c r="I81" s="1"/>
  <c r="G80"/>
  <c r="F80"/>
  <c r="L81"/>
  <c r="M81"/>
  <c r="D81" l="1"/>
  <c r="E81"/>
  <c r="J81" l="1"/>
  <c r="K81" s="1"/>
  <c r="P81" s="1"/>
  <c r="N81" l="1"/>
  <c r="B82" s="1"/>
  <c r="O81"/>
  <c r="G81"/>
  <c r="F81"/>
  <c r="C82" l="1"/>
  <c r="H82"/>
  <c r="E82" s="1"/>
  <c r="L82"/>
  <c r="M82"/>
  <c r="I82" l="1"/>
  <c r="D82"/>
  <c r="J82" s="1"/>
  <c r="K82" s="1"/>
  <c r="P82" s="1"/>
  <c r="N82" l="1"/>
  <c r="B83" s="1"/>
  <c r="O82"/>
  <c r="F82"/>
  <c r="G82"/>
  <c r="C83" l="1"/>
  <c r="H83"/>
  <c r="I83" s="1"/>
  <c r="M83"/>
  <c r="L83"/>
  <c r="E83" l="1"/>
  <c r="D83"/>
  <c r="J83" l="1"/>
  <c r="K83" s="1"/>
  <c r="N83" s="1"/>
  <c r="B84" s="1"/>
  <c r="H84" s="1"/>
  <c r="E84" l="1"/>
  <c r="C84"/>
  <c r="L84"/>
  <c r="P83"/>
  <c r="F83" s="1"/>
  <c r="O83"/>
  <c r="M84" s="1"/>
  <c r="I84"/>
  <c r="D84"/>
  <c r="J84" s="1"/>
  <c r="G83" l="1"/>
  <c r="K84"/>
  <c r="P84" l="1"/>
  <c r="O84"/>
  <c r="N84"/>
  <c r="B85" s="1"/>
  <c r="C85" l="1"/>
  <c r="H85"/>
  <c r="I85" s="1"/>
  <c r="F84"/>
  <c r="G84"/>
  <c r="L85"/>
  <c r="M85"/>
  <c r="E85" l="1"/>
  <c r="D85"/>
  <c r="J85" l="1"/>
  <c r="K85" s="1"/>
  <c r="P85" l="1"/>
  <c r="N85"/>
  <c r="B86" s="1"/>
  <c r="O85"/>
  <c r="C86" l="1"/>
  <c r="H86"/>
  <c r="E86" s="1"/>
  <c r="L86"/>
  <c r="M86"/>
  <c r="F85"/>
  <c r="G85"/>
  <c r="I86" l="1"/>
  <c r="D86"/>
  <c r="J86" s="1"/>
  <c r="K86" s="1"/>
  <c r="P86" l="1"/>
  <c r="O86"/>
  <c r="N86"/>
  <c r="B87" s="1"/>
  <c r="C87" l="1"/>
  <c r="H87"/>
  <c r="E87" s="1"/>
  <c r="G86"/>
  <c r="F86"/>
  <c r="M87"/>
  <c r="L87"/>
  <c r="D87" l="1"/>
  <c r="J87"/>
  <c r="K87" s="1"/>
  <c r="O87" s="1"/>
  <c r="I87"/>
  <c r="N87" l="1"/>
  <c r="B88" s="1"/>
  <c r="H88" s="1"/>
  <c r="P87"/>
  <c r="L88" l="1"/>
  <c r="C88"/>
  <c r="I88"/>
  <c r="D88"/>
  <c r="M88"/>
  <c r="G87"/>
  <c r="F87"/>
  <c r="E88" l="1"/>
  <c r="J88" s="1"/>
  <c r="K88" s="1"/>
  <c r="N88" s="1"/>
  <c r="B89" s="1"/>
  <c r="C89" l="1"/>
  <c r="H89"/>
  <c r="P88"/>
  <c r="F88" s="1"/>
  <c r="O88"/>
  <c r="M89" s="1"/>
  <c r="I89"/>
  <c r="L89"/>
  <c r="G88" l="1"/>
  <c r="D89"/>
  <c r="E89"/>
  <c r="J89" l="1"/>
  <c r="K89" s="1"/>
  <c r="N89" s="1"/>
  <c r="B90" s="1"/>
  <c r="C90" l="1"/>
  <c r="H90"/>
  <c r="P89"/>
  <c r="F89" s="1"/>
  <c r="O89"/>
  <c r="M90" s="1"/>
  <c r="L90"/>
  <c r="D90"/>
  <c r="G89" l="1"/>
  <c r="E90"/>
  <c r="J90" s="1"/>
  <c r="K90" s="1"/>
  <c r="I90"/>
  <c r="P90" l="1"/>
  <c r="O90"/>
  <c r="N90"/>
  <c r="B91" s="1"/>
  <c r="C91" l="1"/>
  <c r="H91"/>
  <c r="G90"/>
  <c r="F90"/>
  <c r="I91"/>
  <c r="L91"/>
  <c r="M91"/>
  <c r="E91" l="1"/>
  <c r="D91"/>
  <c r="J91" l="1"/>
  <c r="K91" s="1"/>
  <c r="O91" s="1"/>
  <c r="N91" l="1"/>
  <c r="B92" s="1"/>
  <c r="P91"/>
  <c r="G91" s="1"/>
  <c r="C92" l="1"/>
  <c r="H92"/>
  <c r="I92"/>
  <c r="M92"/>
  <c r="E92"/>
  <c r="L92"/>
  <c r="D92"/>
  <c r="F91"/>
  <c r="J92"/>
  <c r="K92" s="1"/>
  <c r="P92" l="1"/>
  <c r="N92"/>
  <c r="B93" s="1"/>
  <c r="O92"/>
  <c r="C93" l="1"/>
  <c r="H93"/>
  <c r="G92"/>
  <c r="F92"/>
  <c r="E93"/>
  <c r="L93"/>
  <c r="M93"/>
  <c r="D93" l="1"/>
  <c r="I93"/>
  <c r="J93"/>
  <c r="K93" s="1"/>
  <c r="O93" s="1"/>
  <c r="P93" l="1"/>
  <c r="N93"/>
  <c r="B94" s="1"/>
  <c r="H94" s="1"/>
  <c r="L94" l="1"/>
  <c r="C94"/>
  <c r="F93"/>
  <c r="G93"/>
  <c r="I94"/>
  <c r="M94"/>
  <c r="E94" l="1"/>
  <c r="D94"/>
  <c r="J94"/>
  <c r="K94" s="1"/>
  <c r="P94" s="1"/>
  <c r="N94" l="1"/>
  <c r="B95" s="1"/>
  <c r="H95" s="1"/>
  <c r="O94"/>
  <c r="G94"/>
  <c r="F94"/>
  <c r="I95" l="1"/>
  <c r="C95"/>
  <c r="M95"/>
  <c r="L95"/>
  <c r="D95"/>
  <c r="E95"/>
  <c r="J95" s="1"/>
  <c r="K95" s="1"/>
  <c r="P95" l="1"/>
  <c r="N95"/>
  <c r="B96" s="1"/>
  <c r="H96" s="1"/>
  <c r="O95"/>
  <c r="E96" l="1"/>
  <c r="C96"/>
  <c r="G95"/>
  <c r="F95"/>
  <c r="M96"/>
  <c r="L96"/>
  <c r="I96"/>
  <c r="D96"/>
  <c r="J96" l="1"/>
  <c r="K96" s="1"/>
  <c r="N96" l="1"/>
  <c r="B97" s="1"/>
  <c r="O96"/>
  <c r="P96"/>
  <c r="C97" l="1"/>
  <c r="H97"/>
  <c r="M97"/>
  <c r="G96"/>
  <c r="F96"/>
  <c r="E97"/>
  <c r="L97"/>
  <c r="I97" l="1"/>
  <c r="J97"/>
  <c r="D97"/>
  <c r="F97"/>
  <c r="K97" l="1"/>
  <c r="P97" s="1"/>
  <c r="G97" s="1"/>
  <c r="O97" l="1"/>
  <c r="N97"/>
  <c r="B98" s="1"/>
  <c r="C98" l="1"/>
  <c r="H98"/>
  <c r="M98"/>
  <c r="I98"/>
  <c r="L98"/>
  <c r="F98"/>
  <c r="D98" l="1"/>
  <c r="E98"/>
  <c r="J98" s="1"/>
  <c r="K98" s="1"/>
  <c r="N98" l="1"/>
  <c r="B99" s="1"/>
  <c r="P98"/>
  <c r="G98" s="1"/>
  <c r="O98"/>
  <c r="C99" l="1"/>
  <c r="H99"/>
  <c r="L99"/>
  <c r="E99"/>
  <c r="J99" s="1"/>
  <c r="K99" s="1"/>
  <c r="P99" s="1"/>
  <c r="G99" s="1"/>
  <c r="M99"/>
  <c r="D99"/>
  <c r="I99" l="1"/>
  <c r="F99"/>
  <c r="N99"/>
  <c r="B100" s="1"/>
  <c r="H100" s="1"/>
  <c r="O99"/>
  <c r="L100" l="1"/>
  <c r="C100"/>
  <c r="M100"/>
  <c r="E100"/>
  <c r="F100"/>
  <c r="D100"/>
  <c r="I100"/>
  <c r="J100"/>
  <c r="K100" s="1"/>
  <c r="P100" l="1"/>
  <c r="G100" s="1"/>
  <c r="O100"/>
  <c r="N100"/>
  <c r="B101" s="1"/>
  <c r="H101" s="1"/>
  <c r="I101" l="1"/>
  <c r="C101"/>
  <c r="D101"/>
  <c r="F101"/>
  <c r="L101"/>
  <c r="M101"/>
  <c r="E101"/>
  <c r="J101"/>
  <c r="K101" s="1"/>
  <c r="N101" l="1"/>
  <c r="B102" s="1"/>
  <c r="H102" s="1"/>
  <c r="P101"/>
  <c r="G101" s="1"/>
  <c r="O101"/>
  <c r="J102" l="1"/>
  <c r="C102"/>
  <c r="F102"/>
  <c r="E102"/>
  <c r="M102"/>
  <c r="L102"/>
  <c r="I102"/>
  <c r="D102"/>
  <c r="K102" s="1"/>
  <c r="P102" l="1"/>
  <c r="G102" s="1"/>
  <c r="N102"/>
  <c r="B103" s="1"/>
  <c r="H103" s="1"/>
  <c r="O102"/>
  <c r="J103" l="1"/>
  <c r="C103"/>
  <c r="I103"/>
  <c r="L103"/>
  <c r="F103"/>
  <c r="M103"/>
  <c r="D103"/>
  <c r="K103" s="1"/>
  <c r="N103"/>
  <c r="B104" s="1"/>
  <c r="H104" s="1"/>
  <c r="G103"/>
  <c r="P103"/>
  <c r="O103"/>
  <c r="E103"/>
  <c r="J104" l="1"/>
  <c r="C104"/>
  <c r="I104"/>
  <c r="F104"/>
  <c r="M104"/>
  <c r="D104"/>
  <c r="K104" s="1"/>
  <c r="L104"/>
  <c r="E104"/>
  <c r="N104"/>
  <c r="B105" s="1"/>
  <c r="H105" s="1"/>
  <c r="P104"/>
  <c r="G104" s="1"/>
  <c r="O104"/>
  <c r="J105" l="1"/>
  <c r="C105"/>
  <c r="N105"/>
  <c r="B106" s="1"/>
  <c r="H106" s="1"/>
  <c r="I105"/>
  <c r="P105"/>
  <c r="G105" s="1"/>
  <c r="O105"/>
  <c r="L105"/>
  <c r="F105"/>
  <c r="M105"/>
  <c r="E105"/>
  <c r="D105"/>
  <c r="K105" s="1"/>
  <c r="J106" l="1"/>
  <c r="C106"/>
  <c r="D106"/>
  <c r="I106"/>
  <c r="E106"/>
  <c r="N106"/>
  <c r="G106"/>
  <c r="B107"/>
  <c r="H107" s="1"/>
  <c r="K106"/>
  <c r="M106"/>
  <c r="P106"/>
  <c r="L106"/>
  <c r="O106"/>
  <c r="F106"/>
  <c r="J107" l="1"/>
  <c r="C107"/>
  <c r="I107"/>
  <c r="F107"/>
  <c r="K107"/>
  <c r="G107"/>
  <c r="M107"/>
  <c r="N107"/>
  <c r="D107"/>
  <c r="E107"/>
  <c r="B108"/>
  <c r="H108" s="1"/>
  <c r="P107"/>
  <c r="O107"/>
  <c r="L107"/>
  <c r="J108" l="1"/>
  <c r="C108"/>
  <c r="I108"/>
  <c r="P108"/>
  <c r="F108"/>
  <c r="L108"/>
  <c r="G108"/>
  <c r="O108"/>
  <c r="N108"/>
  <c r="M108"/>
  <c r="D108"/>
  <c r="B109"/>
  <c r="H109" s="1"/>
  <c r="E108"/>
  <c r="K108"/>
  <c r="J109" l="1"/>
  <c r="C109"/>
  <c r="I109"/>
  <c r="L109"/>
  <c r="E109"/>
  <c r="K109"/>
  <c r="G109"/>
  <c r="B110"/>
  <c r="H110" s="1"/>
  <c r="P109"/>
  <c r="M109"/>
  <c r="O109"/>
  <c r="D109"/>
  <c r="F109"/>
  <c r="N109"/>
  <c r="J110" l="1"/>
  <c r="C110"/>
  <c r="I110"/>
  <c r="K110"/>
  <c r="F110"/>
  <c r="P110"/>
  <c r="N110"/>
  <c r="O110"/>
  <c r="G110"/>
  <c r="D110"/>
  <c r="M110"/>
  <c r="L110"/>
  <c r="B111"/>
  <c r="E110"/>
  <c r="C111" l="1"/>
  <c r="H111"/>
  <c r="J111"/>
  <c r="I111"/>
  <c r="B3" s="1"/>
  <c r="M111"/>
  <c r="N111"/>
  <c r="O111"/>
  <c r="G111"/>
  <c r="L111"/>
  <c r="D111"/>
  <c r="P111"/>
  <c r="I3" s="1" a="1"/>
  <c r="I3" s="1"/>
  <c r="K111"/>
  <c r="E111"/>
  <c r="F111"/>
  <c r="P4" l="1" a="1"/>
  <c r="P4" s="1"/>
  <c r="P3" a="1"/>
  <c r="P3" s="1"/>
  <c r="O4" a="1"/>
  <c r="O4" s="1"/>
  <c r="O3" a="1"/>
  <c r="O3" s="1"/>
  <c r="N4" a="1"/>
  <c r="N4" s="1"/>
  <c r="N3" a="1"/>
  <c r="N3" s="1"/>
  <c r="M4" a="1"/>
  <c r="M4" s="1"/>
  <c r="M3" a="1"/>
  <c r="M3" s="1"/>
  <c r="L4" a="1"/>
  <c r="L4" s="1"/>
  <c r="L3" a="1"/>
  <c r="L3" s="1"/>
  <c r="K4" a="1"/>
  <c r="K4" s="1"/>
  <c r="K3" a="1"/>
  <c r="K3" s="1"/>
  <c r="J4" a="1"/>
  <c r="J4" s="1"/>
  <c r="J3" a="1"/>
  <c r="J3" s="1"/>
  <c r="I4" a="1"/>
  <c r="I4" s="1"/>
  <c r="H4" a="1"/>
  <c r="H4" s="1"/>
  <c r="H3" a="1"/>
  <c r="H3" s="1"/>
  <c r="B2" a="1"/>
  <c r="B2" s="1"/>
  <c r="B4" s="1"/>
  <c r="C3"/>
  <c r="C2" a="1"/>
  <c r="C2" s="1"/>
  <c r="G4" l="1"/>
  <c r="G3"/>
  <c r="C4"/>
</calcChain>
</file>

<file path=xl/sharedStrings.xml><?xml version="1.0" encoding="utf-8"?>
<sst xmlns="http://schemas.openxmlformats.org/spreadsheetml/2006/main" count="32" uniqueCount="28">
  <si>
    <t>洋雞</t>
    <phoneticPr fontId="3" type="noConversion"/>
  </si>
  <si>
    <t>局數</t>
    <phoneticPr fontId="3" type="noConversion"/>
  </si>
  <si>
    <t>出局數</t>
    <phoneticPr fontId="3" type="noConversion"/>
  </si>
  <si>
    <t>隊名</t>
    <phoneticPr fontId="3" type="noConversion"/>
  </si>
  <si>
    <t>打擊結果</t>
    <phoneticPr fontId="3" type="noConversion"/>
  </si>
  <si>
    <t>得分</t>
    <phoneticPr fontId="3" type="noConversion"/>
  </si>
  <si>
    <t>壘上狀況</t>
    <phoneticPr fontId="3" type="noConversion"/>
  </si>
  <si>
    <t>打擊次數</t>
    <phoneticPr fontId="3" type="noConversion"/>
  </si>
  <si>
    <t>半局數</t>
    <phoneticPr fontId="3" type="noConversion"/>
  </si>
  <si>
    <t>球隊</t>
    <phoneticPr fontId="3" type="noConversion"/>
  </si>
  <si>
    <t>打擊前壘包</t>
    <phoneticPr fontId="3" type="noConversion"/>
  </si>
  <si>
    <t>安打後壘包</t>
    <phoneticPr fontId="3" type="noConversion"/>
  </si>
  <si>
    <t>打擊前</t>
    <phoneticPr fontId="3" type="noConversion"/>
  </si>
  <si>
    <t>打擊後</t>
    <phoneticPr fontId="3" type="noConversion"/>
  </si>
  <si>
    <t>打擊者</t>
    <phoneticPr fontId="3" type="noConversion"/>
  </si>
  <si>
    <t>球隊</t>
    <phoneticPr fontId="3" type="noConversion"/>
  </si>
  <si>
    <t>宏襪</t>
    <phoneticPr fontId="3" type="noConversion"/>
  </si>
  <si>
    <t>安打數</t>
    <phoneticPr fontId="3" type="noConversion"/>
  </si>
  <si>
    <t>總打數</t>
    <phoneticPr fontId="3" type="noConversion"/>
  </si>
  <si>
    <t>平均打擊率</t>
    <phoneticPr fontId="3" type="noConversion"/>
  </si>
  <si>
    <t>怪老子理財</t>
    <phoneticPr fontId="3" type="noConversion"/>
  </si>
  <si>
    <t>過去打擊率統計</t>
    <phoneticPr fontId="3" type="noConversion"/>
  </si>
  <si>
    <t>序號</t>
    <phoneticPr fontId="3" type="noConversion"/>
  </si>
  <si>
    <t>目前打擊者</t>
    <phoneticPr fontId="3" type="noConversion"/>
  </si>
  <si>
    <t>總分</t>
    <phoneticPr fontId="3" type="noConversion"/>
  </si>
  <si>
    <t>記分板</t>
    <phoneticPr fontId="3" type="noConversion"/>
  </si>
  <si>
    <t>說明</t>
    <phoneticPr fontId="3" type="noConversion"/>
  </si>
  <si>
    <t>Shift+F9再玩一場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</si>
</sst>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00"/>
    <numFmt numFmtId="177" formatCode="0.0%"/>
  </numFmts>
  <fonts count="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0"/>
      <name val="新細明體"/>
      <family val="1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theme="6" tint="-0.499984740745262"/>
      <name val="新細明體"/>
      <family val="2"/>
      <charset val="136"/>
      <scheme val="minor"/>
    </font>
    <font>
      <u/>
      <sz val="10.8"/>
      <color theme="10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E1FA16"/>
        <bgColor auto="1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5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10" borderId="0">
      <alignment horizontal="center"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2" borderId="1" xfId="1" applyBorder="1" applyAlignment="1">
      <alignment horizontal="center" vertical="center"/>
    </xf>
    <xf numFmtId="0" fontId="4" fillId="2" borderId="1" xfId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" xfId="4" applyFont="1" applyBorder="1" applyAlignment="1">
      <alignment horizontal="center" vertical="center"/>
    </xf>
    <xf numFmtId="0" fontId="2" fillId="6" borderId="1" xfId="6" applyBorder="1" applyAlignment="1">
      <alignment horizontal="center" vertical="center"/>
    </xf>
    <xf numFmtId="0" fontId="1" fillId="5" borderId="1" xfId="5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1" fillId="3" borderId="1" xfId="2" applyBorder="1" applyAlignment="1">
      <alignment horizontal="center" vertical="center"/>
    </xf>
    <xf numFmtId="177" fontId="1" fillId="3" borderId="1" xfId="3" applyNumberFormat="1" applyFill="1" applyBorder="1" applyAlignment="1">
      <alignment horizontal="center" vertical="center"/>
    </xf>
    <xf numFmtId="0" fontId="2" fillId="4" borderId="1" xfId="4" applyBorder="1" applyAlignment="1">
      <alignment horizontal="center" vertical="center"/>
    </xf>
    <xf numFmtId="0" fontId="7" fillId="0" borderId="0" xfId="11" applyAlignment="1" applyProtection="1">
      <alignment vertical="center"/>
    </xf>
    <xf numFmtId="0" fontId="2" fillId="7" borderId="1" xfId="7" applyBorder="1">
      <alignment vertical="center"/>
    </xf>
    <xf numFmtId="0" fontId="2" fillId="12" borderId="1" xfId="7" applyFill="1" applyBorder="1" applyAlignment="1">
      <alignment horizontal="center" vertical="center"/>
    </xf>
    <xf numFmtId="0" fontId="4" fillId="7" borderId="1" xfId="7" applyFont="1" applyBorder="1" applyAlignment="1">
      <alignment horizontal="center" vertical="center"/>
    </xf>
    <xf numFmtId="0" fontId="1" fillId="8" borderId="1" xfId="8" applyBorder="1">
      <alignment vertical="center"/>
    </xf>
    <xf numFmtId="0" fontId="2" fillId="12" borderId="1" xfId="0" applyFont="1" applyFill="1" applyBorder="1" applyAlignment="1">
      <alignment horizontal="center" vertical="center"/>
    </xf>
    <xf numFmtId="0" fontId="1" fillId="9" borderId="1" xfId="9" applyBorder="1" applyAlignment="1">
      <alignment horizontal="center" vertical="center"/>
    </xf>
    <xf numFmtId="0" fontId="8" fillId="0" borderId="0" xfId="0" applyFont="1">
      <alignment vertical="center"/>
    </xf>
    <xf numFmtId="0" fontId="4" fillId="2" borderId="1" xfId="1" applyFont="1" applyBorder="1" applyAlignment="1">
      <alignment horizontal="center" vertical="center"/>
    </xf>
    <xf numFmtId="0" fontId="2" fillId="4" borderId="2" xfId="4" applyBorder="1" applyAlignment="1">
      <alignment horizontal="center" vertical="center"/>
    </xf>
    <xf numFmtId="0" fontId="4" fillId="4" borderId="2" xfId="4" applyFont="1" applyBorder="1" applyAlignment="1">
      <alignment horizontal="center" vertical="center"/>
    </xf>
    <xf numFmtId="0" fontId="2" fillId="2" borderId="3" xfId="1" applyBorder="1" applyAlignment="1">
      <alignment horizontal="center" vertical="center"/>
    </xf>
    <xf numFmtId="0" fontId="4" fillId="2" borderId="5" xfId="1" applyFont="1" applyBorder="1" applyAlignment="1">
      <alignment horizontal="center" vertical="center"/>
    </xf>
    <xf numFmtId="0" fontId="4" fillId="2" borderId="4" xfId="1" applyFont="1" applyBorder="1" applyAlignment="1">
      <alignment horizontal="center" vertical="center"/>
    </xf>
    <xf numFmtId="0" fontId="2" fillId="7" borderId="3" xfId="7" applyBorder="1" applyAlignment="1">
      <alignment horizontal="center" vertical="center"/>
    </xf>
    <xf numFmtId="0" fontId="2" fillId="7" borderId="5" xfId="7" applyBorder="1" applyAlignment="1">
      <alignment horizontal="center" vertical="center"/>
    </xf>
    <xf numFmtId="0" fontId="2" fillId="7" borderId="4" xfId="7" applyBorder="1" applyAlignment="1">
      <alignment horizontal="center" vertical="center"/>
    </xf>
  </cellXfs>
  <cellStyles count="12">
    <cellStyle name="20% - 輔色1" xfId="2" builtinId="30"/>
    <cellStyle name="20% - 輔色3" xfId="5" builtinId="38"/>
    <cellStyle name="20% - 輔色4" xfId="8" builtinId="42"/>
    <cellStyle name="40% - 輔色4" xfId="9" builtinId="43"/>
    <cellStyle name="60% - 輔色3" xfId="6" builtinId="40"/>
    <cellStyle name="一般" xfId="0" builtinId="0"/>
    <cellStyle name="百分比" xfId="3" builtinId="5"/>
    <cellStyle name="超連結" xfId="11" builtinId="8"/>
    <cellStyle name="輔色1" xfId="1" builtinId="29"/>
    <cellStyle name="輔色3" xfId="4" builtinId="37"/>
    <cellStyle name="輔色4" xfId="7" builtinId="41"/>
    <cellStyle name="輸入樣式" xfId="10"/>
  </cellStyles>
  <dxfs count="7"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E1FA1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702734</xdr:colOff>
      <xdr:row>31</xdr:row>
      <xdr:rowOff>118531</xdr:rowOff>
    </xdr:from>
    <xdr:to>
      <xdr:col>20</xdr:col>
      <xdr:colOff>592667</xdr:colOff>
      <xdr:row>40</xdr:row>
      <xdr:rowOff>16932</xdr:rowOff>
    </xdr:to>
    <xdr:sp macro="" textlink="">
      <xdr:nvSpPr>
        <xdr:cNvPr id="2" name="文字方塊 1"/>
        <xdr:cNvSpPr txBox="1"/>
      </xdr:nvSpPr>
      <xdr:spPr>
        <a:xfrm>
          <a:off x="10041467" y="6629398"/>
          <a:ext cx="3149600" cy="1727201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1100"/>
            <a:t>壘包說明：</a:t>
          </a:r>
          <a:endParaRPr lang="en-US" altLang="zh-TW" sz="1100"/>
        </a:p>
        <a:p>
          <a:r>
            <a:rPr lang="zh-TW" altLang="en-US" sz="1100"/>
            <a:t>個位數為一壘，</a:t>
          </a:r>
          <a:r>
            <a:rPr lang="zh-TW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十</a:t>
          </a:r>
          <a:r>
            <a:rPr lang="zh-TW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位數為</a:t>
          </a:r>
          <a:r>
            <a:rPr lang="zh-TW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二</a:t>
          </a:r>
          <a:r>
            <a:rPr lang="zh-TW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壘</a:t>
          </a:r>
          <a:r>
            <a:rPr lang="zh-TW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，百</a:t>
          </a:r>
          <a:r>
            <a:rPr lang="zh-TW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位數為</a:t>
          </a:r>
          <a:r>
            <a:rPr lang="zh-TW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三</a:t>
          </a:r>
          <a:r>
            <a:rPr lang="zh-TW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壘</a:t>
          </a:r>
          <a:endParaRPr lang="en-US" altLang="zh-TW" sz="1100"/>
        </a:p>
        <a:p>
          <a:r>
            <a:rPr lang="en-US" altLang="zh-TW" sz="1100"/>
            <a:t>0</a:t>
          </a:r>
          <a:r>
            <a:rPr lang="en-US" altLang="zh-TW" sz="1100" baseline="0"/>
            <a:t> </a:t>
          </a:r>
          <a:r>
            <a:rPr lang="zh-TW" altLang="en-US" sz="1100" baseline="0"/>
            <a:t>代表壘上無人</a:t>
          </a:r>
          <a:r>
            <a:rPr lang="en-US" altLang="zh-TW" sz="1100" baseline="0"/>
            <a:t>, 1</a:t>
          </a:r>
          <a:r>
            <a:rPr lang="zh-TW" altLang="zh-TW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代表壘上</a:t>
          </a:r>
          <a:r>
            <a:rPr lang="zh-TW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有</a:t>
          </a:r>
          <a:r>
            <a:rPr lang="zh-TW" altLang="zh-TW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人</a:t>
          </a:r>
          <a:endParaRPr lang="en-US" altLang="zh-TW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altLang="zh-TW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altLang="zh-TW" sz="1100"/>
            <a:t>000</a:t>
          </a:r>
          <a:r>
            <a:rPr lang="zh-TW" altLang="en-US" sz="1100"/>
            <a:t>：壘上無人</a:t>
          </a:r>
          <a:endParaRPr lang="en-US" altLang="zh-TW" sz="1100"/>
        </a:p>
        <a:p>
          <a:r>
            <a:rPr lang="en-US" altLang="zh-TW" sz="1100"/>
            <a:t>001</a:t>
          </a:r>
          <a:r>
            <a:rPr lang="zh-TW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：</a:t>
          </a:r>
          <a:r>
            <a:rPr lang="en-US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1 </a:t>
          </a:r>
          <a:r>
            <a:rPr lang="zh-TW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壘</a:t>
          </a:r>
          <a:r>
            <a:rPr lang="zh-TW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有</a:t>
          </a:r>
          <a:r>
            <a:rPr lang="zh-TW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人</a:t>
          </a:r>
          <a:endParaRPr lang="en-US" altLang="zh-TW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101</a:t>
          </a:r>
          <a:r>
            <a:rPr lang="zh-TW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：</a:t>
          </a:r>
          <a:r>
            <a:rPr lang="en-US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1,3</a:t>
          </a:r>
          <a:r>
            <a:rPr lang="en-US" altLang="zh-TW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zh-TW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壘有人</a:t>
          </a:r>
          <a:endParaRPr lang="en-US" altLang="zh-TW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011</a:t>
          </a:r>
          <a:r>
            <a:rPr lang="zh-TW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：</a:t>
          </a:r>
          <a:r>
            <a:rPr lang="en-US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1,2</a:t>
          </a:r>
          <a:r>
            <a:rPr lang="en-US" altLang="zh-TW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zh-TW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壘有人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111</a:t>
          </a:r>
          <a:r>
            <a:rPr lang="zh-TW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：</a:t>
          </a:r>
          <a:r>
            <a:rPr lang="en-US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1,2,3</a:t>
          </a:r>
          <a:r>
            <a:rPr lang="en-US" altLang="zh-TW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zh-TW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壘</a:t>
          </a:r>
          <a:r>
            <a:rPr lang="zh-TW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均</a:t>
          </a:r>
          <a:r>
            <a:rPr lang="zh-TW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有人</a:t>
          </a:r>
          <a:endParaRPr lang="zh-TW" altLang="zh-TW"/>
        </a:p>
        <a:p>
          <a:endParaRPr lang="zh-TW" altLang="en-US" sz="1100"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719667</xdr:colOff>
      <xdr:row>7</xdr:row>
      <xdr:rowOff>58420</xdr:rowOff>
    </xdr:to>
    <xdr:pic>
      <xdr:nvPicPr>
        <xdr:cNvPr id="5" name="圖片 4" descr="怪老子理財.gi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016000"/>
          <a:ext cx="1600200" cy="4648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0</xdr:row>
      <xdr:rowOff>121920</xdr:rowOff>
    </xdr:from>
    <xdr:to>
      <xdr:col>7</xdr:col>
      <xdr:colOff>477518</xdr:colOff>
      <xdr:row>6</xdr:row>
      <xdr:rowOff>174414</xdr:rowOff>
    </xdr:to>
    <xdr:sp macro="" textlink="">
      <xdr:nvSpPr>
        <xdr:cNvPr id="2" name="文字方塊 1"/>
        <xdr:cNvSpPr txBox="1"/>
      </xdr:nvSpPr>
      <xdr:spPr>
        <a:xfrm>
          <a:off x="121920" y="121920"/>
          <a:ext cx="4622798" cy="1286934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1100"/>
            <a:t>這是用</a:t>
          </a:r>
          <a:r>
            <a:rPr lang="en-US" altLang="zh-TW" sz="1100"/>
            <a:t>Excel</a:t>
          </a:r>
          <a:r>
            <a:rPr lang="zh-TW" altLang="en-US" sz="1100"/>
            <a:t>模擬一個簡化的棒球賽：</a:t>
          </a:r>
          <a:endParaRPr lang="en-US" altLang="zh-TW" sz="1100"/>
        </a:p>
        <a:p>
          <a:endParaRPr lang="en-US" altLang="zh-TW" sz="1100"/>
        </a:p>
        <a:p>
          <a:r>
            <a:rPr lang="en-US" altLang="zh-TW" sz="1100"/>
            <a:t>1)</a:t>
          </a:r>
          <a:r>
            <a:rPr lang="en-US" altLang="zh-TW" sz="1100" baseline="0"/>
            <a:t> </a:t>
          </a:r>
          <a:r>
            <a:rPr lang="zh-TW" altLang="en-US" sz="1100" baseline="0"/>
            <a:t>沒有盜壘、沒有暴投、所以也不會有失誤</a:t>
          </a:r>
          <a:endParaRPr lang="en-US" altLang="zh-TW" sz="1100" baseline="0"/>
        </a:p>
        <a:p>
          <a:r>
            <a:rPr lang="en-US" altLang="zh-TW" sz="1100" baseline="0"/>
            <a:t>2) </a:t>
          </a:r>
          <a:r>
            <a:rPr lang="zh-TW" altLang="en-US" sz="1100" baseline="0"/>
            <a:t>每次安打都只前進一壘，也就是沒有</a:t>
          </a:r>
          <a:r>
            <a:rPr lang="en-US" altLang="zh-TW" sz="1100" baseline="0"/>
            <a:t>2</a:t>
          </a:r>
          <a:r>
            <a:rPr lang="zh-TW" altLang="en-US" sz="1100" baseline="0"/>
            <a:t>、</a:t>
          </a:r>
          <a:r>
            <a:rPr lang="en-US" altLang="zh-TW" sz="1100" baseline="0"/>
            <a:t>3</a:t>
          </a:r>
          <a:r>
            <a:rPr lang="zh-TW" altLang="en-US" sz="1100" baseline="0"/>
            <a:t>壘安打，當然更沒有全壘打</a:t>
          </a:r>
          <a:endParaRPr lang="en-US" altLang="zh-TW" sz="1100" baseline="0"/>
        </a:p>
        <a:p>
          <a:r>
            <a:rPr lang="en-US" altLang="zh-TW" sz="1100"/>
            <a:t>3) </a:t>
          </a:r>
          <a:r>
            <a:rPr lang="zh-TW" altLang="en-US" sz="1100"/>
            <a:t>每位參賽者都可自訂打擊率 </a:t>
          </a:r>
          <a:r>
            <a:rPr lang="en-US" altLang="zh-TW" sz="1100"/>
            <a:t>(S11:T20)</a:t>
          </a:r>
        </a:p>
        <a:p>
          <a:r>
            <a:rPr lang="en-US" altLang="zh-TW" sz="1100"/>
            <a:t>4) </a:t>
          </a:r>
          <a:r>
            <a:rPr lang="zh-TW" altLang="en-US" sz="1100"/>
            <a:t>只打九局，沒有延長賽，平手為和局</a:t>
          </a:r>
          <a:endParaRPr lang="en-US" altLang="zh-TW" sz="1100"/>
        </a:p>
        <a:p>
          <a:r>
            <a:rPr lang="en-US" altLang="zh-TW" sz="1100"/>
            <a:t>5) Shift+F9</a:t>
          </a:r>
          <a:r>
            <a:rPr lang="zh-TW" altLang="en-US" sz="1100"/>
            <a:t>會重新完一次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sterhsiao.com.tw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1"/>
  <sheetViews>
    <sheetView tabSelected="1" zoomScale="90" zoomScaleNormal="90" workbookViewId="0">
      <selection activeCell="H18" sqref="H18"/>
    </sheetView>
  </sheetViews>
  <sheetFormatPr defaultRowHeight="16.2"/>
  <cols>
    <col min="1" max="1" width="12.88671875" bestFit="1" customWidth="1"/>
    <col min="2" max="2" width="11.33203125" bestFit="1" customWidth="1"/>
    <col min="3" max="3" width="10.33203125" style="1" bestFit="1" customWidth="1"/>
    <col min="6" max="6" width="10.33203125" bestFit="1" customWidth="1"/>
    <col min="7" max="8" width="7.77734375" customWidth="1"/>
    <col min="9" max="9" width="7.77734375" style="3" customWidth="1"/>
    <col min="10" max="10" width="7.77734375" customWidth="1"/>
    <col min="11" max="11" width="7.77734375" style="1" customWidth="1"/>
    <col min="12" max="14" width="7.77734375" customWidth="1"/>
    <col min="15" max="15" width="8.33203125" customWidth="1"/>
    <col min="16" max="17" width="10.33203125" customWidth="1"/>
    <col min="18" max="18" width="12.88671875" bestFit="1" customWidth="1"/>
    <col min="19" max="19" width="13" bestFit="1" customWidth="1"/>
    <col min="20" max="20" width="11.33203125" customWidth="1"/>
  </cols>
  <sheetData>
    <row r="1" spans="1:20">
      <c r="A1" s="17" t="s">
        <v>15</v>
      </c>
      <c r="B1" s="17" t="s">
        <v>0</v>
      </c>
      <c r="C1" s="17" t="s">
        <v>16</v>
      </c>
      <c r="F1" s="36" t="s">
        <v>25</v>
      </c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20">
      <c r="A2" s="18" t="s">
        <v>17</v>
      </c>
      <c r="B2" s="19">
        <f t="array" aca="1" ref="B2" ca="1">SUM(($I12:$I$111=$B$1)*($K$12:$K$111="安打"))</f>
        <v>15</v>
      </c>
      <c r="C2" s="19">
        <f t="array" aca="1" ref="C2" ca="1">SUM(($I12:$I$111=$C$1)*($K$12:$K$111="安打"))</f>
        <v>8</v>
      </c>
      <c r="F2" s="23" t="s">
        <v>9</v>
      </c>
      <c r="G2" s="24" t="s">
        <v>24</v>
      </c>
      <c r="H2" s="25">
        <v>1</v>
      </c>
      <c r="I2" s="25">
        <v>2</v>
      </c>
      <c r="J2" s="25">
        <v>3</v>
      </c>
      <c r="K2" s="25">
        <v>4</v>
      </c>
      <c r="L2" s="25">
        <v>5</v>
      </c>
      <c r="M2" s="25">
        <v>6</v>
      </c>
      <c r="N2" s="25">
        <v>7</v>
      </c>
      <c r="O2" s="25">
        <v>8</v>
      </c>
      <c r="P2" s="25">
        <v>9</v>
      </c>
    </row>
    <row r="3" spans="1:20">
      <c r="A3" s="18" t="s">
        <v>18</v>
      </c>
      <c r="B3" s="19">
        <f ca="1">COUNTIF($I$12:$I$112,B1)</f>
        <v>42</v>
      </c>
      <c r="C3" s="19">
        <f ca="1">COUNTIF($I$12:$I$112,C1)</f>
        <v>35</v>
      </c>
      <c r="F3" s="26" t="str">
        <f>B1</f>
        <v>洋雞</v>
      </c>
      <c r="G3" s="27">
        <f ca="1">SUM(H3:P3)</f>
        <v>1</v>
      </c>
      <c r="H3" s="28">
        <f t="array" aca="1" ref="H3" ca="1">SUM((半局數=0)*(得分=1))</f>
        <v>0</v>
      </c>
      <c r="I3" s="28">
        <f t="array" aca="1" ref="I3" ca="1">SUM((半局數=2)*(得分=1))</f>
        <v>0</v>
      </c>
      <c r="J3" s="28">
        <f t="array" aca="1" ref="J3" ca="1">SUM((半局數=4)*(得分=1))</f>
        <v>0</v>
      </c>
      <c r="K3" s="28">
        <f t="array" aca="1" ref="K3" ca="1">SUM((半局數=6)*(得分=1))</f>
        <v>0</v>
      </c>
      <c r="L3" s="28">
        <f t="array" aca="1" ref="L3" ca="1">SUM((半局數=8)*(得分=1))</f>
        <v>1</v>
      </c>
      <c r="M3" s="28">
        <f t="array" aca="1" ref="M3" ca="1">SUM((半局數=10)*(得分=1))</f>
        <v>0</v>
      </c>
      <c r="N3" s="28">
        <f t="array" aca="1" ref="N3" ca="1">SUM((半局數=12)*(得分=1))</f>
        <v>0</v>
      </c>
      <c r="O3" s="28">
        <f t="array" aca="1" ref="O3" ca="1">SUM((半局數=14)*(得分=1))</f>
        <v>0</v>
      </c>
      <c r="P3" s="28">
        <f t="array" aca="1" ref="P3" ca="1">SUM((半局數=16)*(得分=1))</f>
        <v>0</v>
      </c>
    </row>
    <row r="4" spans="1:20">
      <c r="A4" s="18" t="s">
        <v>19</v>
      </c>
      <c r="B4" s="20">
        <f ca="1">B2/B3</f>
        <v>0.35714285714285715</v>
      </c>
      <c r="C4" s="20">
        <f ca="1">C2/C3</f>
        <v>0.22857142857142856</v>
      </c>
      <c r="F4" s="26" t="str">
        <f>C1</f>
        <v>宏襪</v>
      </c>
      <c r="G4" s="27">
        <f ca="1">SUM(H4:P4)</f>
        <v>0</v>
      </c>
      <c r="H4" s="28">
        <f t="array" aca="1" ref="H4" ca="1">SUM((半局數=1)*(得分=1))</f>
        <v>0</v>
      </c>
      <c r="I4" s="28">
        <f t="array" aca="1" ref="I4" ca="1">SUM((半局數=3)*(得分=1))</f>
        <v>0</v>
      </c>
      <c r="J4" s="28">
        <f t="array" aca="1" ref="J4" ca="1">SUM((半局數=5)*(得分=1))</f>
        <v>0</v>
      </c>
      <c r="K4" s="28">
        <f t="array" aca="1" ref="K4" ca="1">SUM((半局數=7)*(得分=1))</f>
        <v>0</v>
      </c>
      <c r="L4" s="28">
        <f t="array" aca="1" ref="L4" ca="1">SUM((半局數=9)*(得分=1))</f>
        <v>0</v>
      </c>
      <c r="M4" s="28">
        <f t="array" aca="1" ref="M4" ca="1">SUM((半局數=11)*(得分=1))</f>
        <v>0</v>
      </c>
      <c r="N4" s="28">
        <f t="array" aca="1" ref="N4" ca="1">SUM((半局數=13)*(得分=1))</f>
        <v>0</v>
      </c>
      <c r="O4" s="28">
        <f t="array" aca="1" ref="O4" ca="1">SUM((半局數=15)*(得分=1))</f>
        <v>0</v>
      </c>
      <c r="P4" s="28">
        <f t="array" aca="1" ref="P4" ca="1">SUM((半局數=17)*(得分=1))</f>
        <v>0</v>
      </c>
    </row>
    <row r="5" spans="1:20">
      <c r="A5" s="1"/>
      <c r="I5"/>
      <c r="J5" s="12"/>
      <c r="K5"/>
      <c r="L5" s="12"/>
    </row>
    <row r="6" spans="1:20">
      <c r="A6" s="22" t="s">
        <v>20</v>
      </c>
      <c r="C6" s="12"/>
      <c r="F6" s="22" t="s">
        <v>26</v>
      </c>
      <c r="I6"/>
      <c r="J6" s="3"/>
      <c r="K6"/>
      <c r="L6" s="1"/>
    </row>
    <row r="7" spans="1:20">
      <c r="A7" s="13"/>
      <c r="C7" s="13"/>
      <c r="F7" s="29" t="s">
        <v>27</v>
      </c>
      <c r="I7" s="12"/>
      <c r="K7" s="12"/>
    </row>
    <row r="9" spans="1:20">
      <c r="I9" s="33" t="s">
        <v>23</v>
      </c>
      <c r="J9" s="34"/>
      <c r="K9" s="35"/>
      <c r="L9" s="30" t="s">
        <v>12</v>
      </c>
      <c r="M9" s="30"/>
      <c r="N9" s="30" t="s">
        <v>13</v>
      </c>
      <c r="O9" s="30"/>
      <c r="P9" s="30"/>
      <c r="Q9" s="1"/>
    </row>
    <row r="10" spans="1:20" ht="32.4">
      <c r="A10" s="5" t="s">
        <v>7</v>
      </c>
      <c r="B10" s="5" t="s">
        <v>8</v>
      </c>
      <c r="C10" s="5" t="s">
        <v>1</v>
      </c>
      <c r="D10" s="6" t="str">
        <f>B1&amp;"打擊順序"</f>
        <v>洋雞打擊順序</v>
      </c>
      <c r="E10" s="6" t="str">
        <f>C1&amp;"打擊順序"</f>
        <v>宏襪打擊順序</v>
      </c>
      <c r="F10" s="6" t="str">
        <f>B1&amp;"得分"</f>
        <v>洋雞得分</v>
      </c>
      <c r="G10" s="6" t="str">
        <f>C1&amp;"得分"</f>
        <v>宏襪得分</v>
      </c>
      <c r="H10" s="6" t="s">
        <v>3</v>
      </c>
      <c r="I10" s="6" t="s">
        <v>9</v>
      </c>
      <c r="J10" s="6" t="s">
        <v>22</v>
      </c>
      <c r="K10" s="6" t="s">
        <v>4</v>
      </c>
      <c r="L10" s="6" t="s">
        <v>2</v>
      </c>
      <c r="M10" s="6" t="s">
        <v>6</v>
      </c>
      <c r="N10" s="6" t="s">
        <v>2</v>
      </c>
      <c r="O10" s="6" t="s">
        <v>6</v>
      </c>
      <c r="P10" s="5" t="s">
        <v>5</v>
      </c>
      <c r="R10" s="31" t="s">
        <v>21</v>
      </c>
      <c r="S10" s="32"/>
      <c r="T10" s="32"/>
    </row>
    <row r="11" spans="1:20">
      <c r="A11" s="8">
        <v>0</v>
      </c>
      <c r="B11" s="7">
        <v>-1</v>
      </c>
      <c r="C11" s="8"/>
      <c r="D11" s="9">
        <v>9</v>
      </c>
      <c r="E11" s="9">
        <v>9</v>
      </c>
      <c r="F11" s="9"/>
      <c r="G11" s="9"/>
      <c r="H11" s="9"/>
      <c r="I11" s="10"/>
      <c r="J11" s="9"/>
      <c r="K11" s="10"/>
      <c r="L11" s="7"/>
      <c r="M11" s="11"/>
      <c r="N11" s="7">
        <v>3</v>
      </c>
      <c r="O11" s="11">
        <v>0</v>
      </c>
      <c r="P11" s="7">
        <v>0</v>
      </c>
      <c r="R11" s="21" t="s">
        <v>14</v>
      </c>
      <c r="S11" s="14" t="str">
        <f>B1</f>
        <v>洋雞</v>
      </c>
      <c r="T11" s="14" t="str">
        <f>C1</f>
        <v>宏襪</v>
      </c>
    </row>
    <row r="12" spans="1:20">
      <c r="A12" s="8">
        <v>1</v>
      </c>
      <c r="B12" s="7">
        <f t="shared" ref="B12:B43" si="0">IF(B11&lt;&gt;"",IF(N11=3,IF(B11+1&gt;=18,"",B11+1),B11),"")</f>
        <v>0</v>
      </c>
      <c r="C12" s="8" t="str">
        <f>IF(B12&lt;&gt;"",IF(AND(N11&gt;=3,B12&gt;18),"",INT(B12/2)+1)&amp;"局"&amp;IF(MOD(B12,2)=1,"下","上"),"")</f>
        <v>1局上</v>
      </c>
      <c r="D12" s="7">
        <f t="shared" ref="D12:D43" si="1">IF(B12&lt;&gt;"",IF(H12=2,IF(D11=9,1,D11+1),D11),"")</f>
        <v>1</v>
      </c>
      <c r="E12" s="7">
        <f t="shared" ref="E12:E43" si="2">IF(B12&lt;&gt;"",IF(H12=3,IF(E11=9,1,E11+1),E11),"")</f>
        <v>9</v>
      </c>
      <c r="F12" s="7">
        <f t="shared" ref="F12:F43" ca="1" si="3">IF(B12&lt;&gt;"",IF(H12=2,F11+P12,F11),"")</f>
        <v>0</v>
      </c>
      <c r="G12" s="7">
        <f t="shared" ref="G12:G43" si="4">IF(B12&lt;&gt;"",IF(H12=3,G11+P12,G11),"")</f>
        <v>0</v>
      </c>
      <c r="H12" s="7">
        <f>IF(B12&lt;&gt;"",IF(MOD(B12,2)=0,2,3),"")</f>
        <v>2</v>
      </c>
      <c r="I12" s="8" t="str">
        <f t="shared" ref="I12:I43" si="5">IF(B12&lt;&gt;"",IF(H12=2,$B$1,$C$1),"")</f>
        <v>洋雞</v>
      </c>
      <c r="J12" s="7">
        <f t="shared" ref="J12:J43" si="6">IF(B12&lt;&gt;"",IF(H12=2,D12,E12),"")</f>
        <v>1</v>
      </c>
      <c r="K12" s="8" t="str">
        <f t="shared" ref="K12:K43" ca="1" si="7">IF(B12&lt;&gt;"",IF(RAND()&lt;=VLOOKUP(J12,$R$12:$T$20,H12),"安打","出局"),"")</f>
        <v>出局</v>
      </c>
      <c r="L12" s="7">
        <f t="shared" ref="L12:L43" si="8">IF(B12&lt;&gt;"",IF(N11&gt;=3,0,N11),"")</f>
        <v>0</v>
      </c>
      <c r="M12" s="11">
        <f t="shared" ref="M12:M43" si="9">IF(B12&lt;&gt;"",IF(N11&gt;=3,0,O11),"")</f>
        <v>0</v>
      </c>
      <c r="N12" s="7">
        <f t="shared" ref="N12:N43" ca="1" si="10">IF(B12&lt;&gt;"",IF(K12="安打",L12,L12+1),"")</f>
        <v>1</v>
      </c>
      <c r="O12" s="11">
        <f t="shared" ref="O12:O43" ca="1" si="11">IF(B12&lt;&gt;"",IF(K12="安打",VLOOKUP(M12,$R$24:$T$31,2),M12),"")</f>
        <v>0</v>
      </c>
      <c r="P12" s="7">
        <f t="shared" ref="P12:P43" ca="1" si="12">IF(B12&lt;&gt;"",IF(K12="安打",VLOOKUP(M12,$R$24:$T$31,3),0),"")</f>
        <v>0</v>
      </c>
      <c r="R12" s="15">
        <v>1</v>
      </c>
      <c r="S12" s="16">
        <v>0.22</v>
      </c>
      <c r="T12" s="16">
        <v>0.31</v>
      </c>
    </row>
    <row r="13" spans="1:20">
      <c r="A13" s="8">
        <f>A12+1</f>
        <v>2</v>
      </c>
      <c r="B13" s="7">
        <f t="shared" ca="1" si="0"/>
        <v>0</v>
      </c>
      <c r="C13" s="8" t="str">
        <f t="shared" ref="C13:C76" ca="1" si="13">IF(B13&lt;&gt;"",IF(AND(N12&gt;=3,B13&gt;18),"",INT(B13/2)+1)&amp;"局"&amp;IF(MOD(B13,2)=1,"下","上"),"")</f>
        <v>1局上</v>
      </c>
      <c r="D13" s="7">
        <f t="shared" ca="1" si="1"/>
        <v>2</v>
      </c>
      <c r="E13" s="7">
        <f t="shared" ca="1" si="2"/>
        <v>9</v>
      </c>
      <c r="F13" s="7">
        <f t="shared" ca="1" si="3"/>
        <v>0</v>
      </c>
      <c r="G13" s="7">
        <f t="shared" ca="1" si="4"/>
        <v>0</v>
      </c>
      <c r="H13" s="7">
        <f t="shared" ref="H13:H76" ca="1" si="14">IF(B13&lt;&gt;"",IF(MOD(B13,2)=0,2,3),"")</f>
        <v>2</v>
      </c>
      <c r="I13" s="8" t="str">
        <f t="shared" ca="1" si="5"/>
        <v>洋雞</v>
      </c>
      <c r="J13" s="7">
        <f t="shared" ca="1" si="6"/>
        <v>2</v>
      </c>
      <c r="K13" s="8" t="str">
        <f t="shared" ca="1" si="7"/>
        <v>出局</v>
      </c>
      <c r="L13" s="7">
        <f t="shared" ca="1" si="8"/>
        <v>1</v>
      </c>
      <c r="M13" s="11">
        <f t="shared" ca="1" si="9"/>
        <v>0</v>
      </c>
      <c r="N13" s="7">
        <f t="shared" ca="1" si="10"/>
        <v>2</v>
      </c>
      <c r="O13" s="11">
        <f t="shared" ca="1" si="11"/>
        <v>0</v>
      </c>
      <c r="P13" s="7">
        <f t="shared" ca="1" si="12"/>
        <v>0</v>
      </c>
      <c r="R13" s="15">
        <v>2</v>
      </c>
      <c r="S13" s="16">
        <v>0.22</v>
      </c>
      <c r="T13" s="16">
        <v>0.33</v>
      </c>
    </row>
    <row r="14" spans="1:20">
      <c r="A14" s="8">
        <f t="shared" ref="A14:A30" si="15">A13+1</f>
        <v>3</v>
      </c>
      <c r="B14" s="7">
        <f t="shared" ca="1" si="0"/>
        <v>0</v>
      </c>
      <c r="C14" s="8" t="str">
        <f t="shared" ca="1" si="13"/>
        <v>1局上</v>
      </c>
      <c r="D14" s="7">
        <f t="shared" ca="1" si="1"/>
        <v>3</v>
      </c>
      <c r="E14" s="7">
        <f t="shared" ca="1" si="2"/>
        <v>9</v>
      </c>
      <c r="F14" s="7">
        <f t="shared" ca="1" si="3"/>
        <v>0</v>
      </c>
      <c r="G14" s="7">
        <f t="shared" ca="1" si="4"/>
        <v>0</v>
      </c>
      <c r="H14" s="7">
        <f t="shared" ca="1" si="14"/>
        <v>2</v>
      </c>
      <c r="I14" s="8" t="str">
        <f t="shared" ca="1" si="5"/>
        <v>洋雞</v>
      </c>
      <c r="J14" s="7">
        <f t="shared" ca="1" si="6"/>
        <v>3</v>
      </c>
      <c r="K14" s="8" t="str">
        <f t="shared" ca="1" si="7"/>
        <v>出局</v>
      </c>
      <c r="L14" s="7">
        <f t="shared" ca="1" si="8"/>
        <v>2</v>
      </c>
      <c r="M14" s="11">
        <f t="shared" ca="1" si="9"/>
        <v>0</v>
      </c>
      <c r="N14" s="7">
        <f t="shared" ca="1" si="10"/>
        <v>3</v>
      </c>
      <c r="O14" s="11">
        <f t="shared" ca="1" si="11"/>
        <v>0</v>
      </c>
      <c r="P14" s="7">
        <f t="shared" ca="1" si="12"/>
        <v>0</v>
      </c>
      <c r="R14" s="15">
        <v>3</v>
      </c>
      <c r="S14" s="16">
        <v>0.41</v>
      </c>
      <c r="T14" s="16">
        <v>0.35</v>
      </c>
    </row>
    <row r="15" spans="1:20">
      <c r="A15" s="8">
        <f t="shared" si="15"/>
        <v>4</v>
      </c>
      <c r="B15" s="7">
        <f t="shared" ca="1" si="0"/>
        <v>1</v>
      </c>
      <c r="C15" s="8" t="str">
        <f t="shared" ca="1" si="13"/>
        <v>1局下</v>
      </c>
      <c r="D15" s="7">
        <f t="shared" ca="1" si="1"/>
        <v>3</v>
      </c>
      <c r="E15" s="7">
        <f t="shared" ca="1" si="2"/>
        <v>1</v>
      </c>
      <c r="F15" s="7">
        <f t="shared" ca="1" si="3"/>
        <v>0</v>
      </c>
      <c r="G15" s="7">
        <f t="shared" ca="1" si="4"/>
        <v>0</v>
      </c>
      <c r="H15" s="7">
        <f t="shared" ca="1" si="14"/>
        <v>3</v>
      </c>
      <c r="I15" s="8" t="str">
        <f t="shared" ca="1" si="5"/>
        <v>宏襪</v>
      </c>
      <c r="J15" s="7">
        <f t="shared" ca="1" si="6"/>
        <v>1</v>
      </c>
      <c r="K15" s="8" t="str">
        <f t="shared" ca="1" si="7"/>
        <v>出局</v>
      </c>
      <c r="L15" s="7">
        <f t="shared" ca="1" si="8"/>
        <v>0</v>
      </c>
      <c r="M15" s="11">
        <f t="shared" ca="1" si="9"/>
        <v>0</v>
      </c>
      <c r="N15" s="7">
        <f t="shared" ca="1" si="10"/>
        <v>1</v>
      </c>
      <c r="O15" s="11">
        <f t="shared" ca="1" si="11"/>
        <v>0</v>
      </c>
      <c r="P15" s="7">
        <f t="shared" ca="1" si="12"/>
        <v>0</v>
      </c>
      <c r="R15" s="15">
        <v>4</v>
      </c>
      <c r="S15" s="16">
        <v>0.44</v>
      </c>
      <c r="T15" s="16">
        <v>0.35</v>
      </c>
    </row>
    <row r="16" spans="1:20">
      <c r="A16" s="8">
        <f t="shared" si="15"/>
        <v>5</v>
      </c>
      <c r="B16" s="7">
        <f t="shared" ca="1" si="0"/>
        <v>1</v>
      </c>
      <c r="C16" s="8" t="str">
        <f t="shared" ca="1" si="13"/>
        <v>1局下</v>
      </c>
      <c r="D16" s="7">
        <f t="shared" ca="1" si="1"/>
        <v>3</v>
      </c>
      <c r="E16" s="7">
        <f t="shared" ca="1" si="2"/>
        <v>2</v>
      </c>
      <c r="F16" s="7">
        <f t="shared" ca="1" si="3"/>
        <v>0</v>
      </c>
      <c r="G16" s="7">
        <f t="shared" ca="1" si="4"/>
        <v>0</v>
      </c>
      <c r="H16" s="7">
        <f t="shared" ca="1" si="14"/>
        <v>3</v>
      </c>
      <c r="I16" s="8" t="str">
        <f t="shared" ca="1" si="5"/>
        <v>宏襪</v>
      </c>
      <c r="J16" s="7">
        <f t="shared" ca="1" si="6"/>
        <v>2</v>
      </c>
      <c r="K16" s="8" t="str">
        <f t="shared" ca="1" si="7"/>
        <v>出局</v>
      </c>
      <c r="L16" s="7">
        <f t="shared" ca="1" si="8"/>
        <v>1</v>
      </c>
      <c r="M16" s="11">
        <f t="shared" ca="1" si="9"/>
        <v>0</v>
      </c>
      <c r="N16" s="7">
        <f t="shared" ca="1" si="10"/>
        <v>2</v>
      </c>
      <c r="O16" s="11">
        <f t="shared" ca="1" si="11"/>
        <v>0</v>
      </c>
      <c r="P16" s="7">
        <f t="shared" ca="1" si="12"/>
        <v>0</v>
      </c>
      <c r="R16" s="15">
        <v>5</v>
      </c>
      <c r="S16" s="16">
        <v>0.33</v>
      </c>
      <c r="T16" s="16">
        <v>0.23</v>
      </c>
    </row>
    <row r="17" spans="1:21">
      <c r="A17" s="8">
        <f t="shared" si="15"/>
        <v>6</v>
      </c>
      <c r="B17" s="7">
        <f t="shared" ca="1" si="0"/>
        <v>1</v>
      </c>
      <c r="C17" s="8" t="str">
        <f t="shared" ca="1" si="13"/>
        <v>1局下</v>
      </c>
      <c r="D17" s="7">
        <f t="shared" ca="1" si="1"/>
        <v>3</v>
      </c>
      <c r="E17" s="7">
        <f t="shared" ca="1" si="2"/>
        <v>3</v>
      </c>
      <c r="F17" s="7">
        <f t="shared" ca="1" si="3"/>
        <v>0</v>
      </c>
      <c r="G17" s="7">
        <f t="shared" ca="1" si="4"/>
        <v>0</v>
      </c>
      <c r="H17" s="7">
        <f t="shared" ca="1" si="14"/>
        <v>3</v>
      </c>
      <c r="I17" s="8" t="str">
        <f t="shared" ca="1" si="5"/>
        <v>宏襪</v>
      </c>
      <c r="J17" s="7">
        <f t="shared" ca="1" si="6"/>
        <v>3</v>
      </c>
      <c r="K17" s="8" t="str">
        <f t="shared" ca="1" si="7"/>
        <v>安打</v>
      </c>
      <c r="L17" s="7">
        <f t="shared" ca="1" si="8"/>
        <v>2</v>
      </c>
      <c r="M17" s="11">
        <f t="shared" ca="1" si="9"/>
        <v>0</v>
      </c>
      <c r="N17" s="7">
        <f t="shared" ca="1" si="10"/>
        <v>2</v>
      </c>
      <c r="O17" s="11">
        <f t="shared" ca="1" si="11"/>
        <v>1</v>
      </c>
      <c r="P17" s="7">
        <f t="shared" ca="1" si="12"/>
        <v>0</v>
      </c>
      <c r="R17" s="15">
        <v>6</v>
      </c>
      <c r="S17" s="16">
        <v>0.2</v>
      </c>
      <c r="T17" s="16">
        <v>0.25</v>
      </c>
    </row>
    <row r="18" spans="1:21">
      <c r="A18" s="8">
        <f t="shared" si="15"/>
        <v>7</v>
      </c>
      <c r="B18" s="7">
        <f t="shared" ca="1" si="0"/>
        <v>1</v>
      </c>
      <c r="C18" s="8" t="str">
        <f t="shared" ca="1" si="13"/>
        <v>1局下</v>
      </c>
      <c r="D18" s="7">
        <f t="shared" ca="1" si="1"/>
        <v>3</v>
      </c>
      <c r="E18" s="7">
        <f t="shared" ca="1" si="2"/>
        <v>4</v>
      </c>
      <c r="F18" s="7">
        <f t="shared" ca="1" si="3"/>
        <v>0</v>
      </c>
      <c r="G18" s="7">
        <f t="shared" ca="1" si="4"/>
        <v>0</v>
      </c>
      <c r="H18" s="7">
        <f t="shared" ca="1" si="14"/>
        <v>3</v>
      </c>
      <c r="I18" s="8" t="str">
        <f t="shared" ca="1" si="5"/>
        <v>宏襪</v>
      </c>
      <c r="J18" s="7">
        <f t="shared" ca="1" si="6"/>
        <v>4</v>
      </c>
      <c r="K18" s="8" t="str">
        <f t="shared" ca="1" si="7"/>
        <v>出局</v>
      </c>
      <c r="L18" s="7">
        <f t="shared" ca="1" si="8"/>
        <v>2</v>
      </c>
      <c r="M18" s="11">
        <f t="shared" ca="1" si="9"/>
        <v>1</v>
      </c>
      <c r="N18" s="7">
        <f t="shared" ca="1" si="10"/>
        <v>3</v>
      </c>
      <c r="O18" s="11">
        <f t="shared" ca="1" si="11"/>
        <v>1</v>
      </c>
      <c r="P18" s="7">
        <f t="shared" ca="1" si="12"/>
        <v>0</v>
      </c>
      <c r="R18" s="15">
        <v>7</v>
      </c>
      <c r="S18" s="16">
        <v>0.2</v>
      </c>
      <c r="T18" s="16">
        <v>0.3</v>
      </c>
    </row>
    <row r="19" spans="1:21">
      <c r="A19" s="8">
        <f t="shared" si="15"/>
        <v>8</v>
      </c>
      <c r="B19" s="7">
        <f t="shared" ca="1" si="0"/>
        <v>2</v>
      </c>
      <c r="C19" s="8" t="str">
        <f t="shared" ca="1" si="13"/>
        <v>2局上</v>
      </c>
      <c r="D19" s="7">
        <f t="shared" ca="1" si="1"/>
        <v>4</v>
      </c>
      <c r="E19" s="7">
        <f t="shared" ca="1" si="2"/>
        <v>4</v>
      </c>
      <c r="F19" s="7">
        <f t="shared" ca="1" si="3"/>
        <v>0</v>
      </c>
      <c r="G19" s="7">
        <f t="shared" ca="1" si="4"/>
        <v>0</v>
      </c>
      <c r="H19" s="7">
        <f t="shared" ca="1" si="14"/>
        <v>2</v>
      </c>
      <c r="I19" s="8" t="str">
        <f t="shared" ca="1" si="5"/>
        <v>洋雞</v>
      </c>
      <c r="J19" s="7">
        <f t="shared" ca="1" si="6"/>
        <v>4</v>
      </c>
      <c r="K19" s="8" t="str">
        <f t="shared" ca="1" si="7"/>
        <v>出局</v>
      </c>
      <c r="L19" s="7">
        <f t="shared" ca="1" si="8"/>
        <v>0</v>
      </c>
      <c r="M19" s="11">
        <f t="shared" ca="1" si="9"/>
        <v>0</v>
      </c>
      <c r="N19" s="7">
        <f t="shared" ca="1" si="10"/>
        <v>1</v>
      </c>
      <c r="O19" s="11">
        <f t="shared" ca="1" si="11"/>
        <v>0</v>
      </c>
      <c r="P19" s="7">
        <f t="shared" ca="1" si="12"/>
        <v>0</v>
      </c>
      <c r="R19" s="15">
        <v>8</v>
      </c>
      <c r="S19" s="16">
        <v>0.21</v>
      </c>
      <c r="T19" s="16">
        <v>0.2</v>
      </c>
    </row>
    <row r="20" spans="1:21">
      <c r="A20" s="8">
        <f t="shared" si="15"/>
        <v>9</v>
      </c>
      <c r="B20" s="7">
        <f t="shared" ca="1" si="0"/>
        <v>2</v>
      </c>
      <c r="C20" s="8" t="str">
        <f t="shared" ca="1" si="13"/>
        <v>2局上</v>
      </c>
      <c r="D20" s="7">
        <f t="shared" ca="1" si="1"/>
        <v>5</v>
      </c>
      <c r="E20" s="7">
        <f t="shared" ca="1" si="2"/>
        <v>4</v>
      </c>
      <c r="F20" s="7">
        <f t="shared" ca="1" si="3"/>
        <v>0</v>
      </c>
      <c r="G20" s="7">
        <f t="shared" ca="1" si="4"/>
        <v>0</v>
      </c>
      <c r="H20" s="7">
        <f t="shared" ca="1" si="14"/>
        <v>2</v>
      </c>
      <c r="I20" s="8" t="str">
        <f t="shared" ca="1" si="5"/>
        <v>洋雞</v>
      </c>
      <c r="J20" s="7">
        <f t="shared" ca="1" si="6"/>
        <v>5</v>
      </c>
      <c r="K20" s="8" t="str">
        <f t="shared" ca="1" si="7"/>
        <v>安打</v>
      </c>
      <c r="L20" s="7">
        <f t="shared" ca="1" si="8"/>
        <v>1</v>
      </c>
      <c r="M20" s="11">
        <f t="shared" ca="1" si="9"/>
        <v>0</v>
      </c>
      <c r="N20" s="7">
        <f t="shared" ca="1" si="10"/>
        <v>1</v>
      </c>
      <c r="O20" s="11">
        <f t="shared" ca="1" si="11"/>
        <v>1</v>
      </c>
      <c r="P20" s="7">
        <f t="shared" ca="1" si="12"/>
        <v>0</v>
      </c>
      <c r="R20" s="15">
        <v>9</v>
      </c>
      <c r="S20" s="16">
        <v>0.28000000000000003</v>
      </c>
      <c r="T20" s="16">
        <v>0.26</v>
      </c>
    </row>
    <row r="21" spans="1:21">
      <c r="A21" s="8">
        <f t="shared" si="15"/>
        <v>10</v>
      </c>
      <c r="B21" s="7">
        <f t="shared" ca="1" si="0"/>
        <v>2</v>
      </c>
      <c r="C21" s="8" t="str">
        <f t="shared" ca="1" si="13"/>
        <v>2局上</v>
      </c>
      <c r="D21" s="7">
        <f t="shared" ca="1" si="1"/>
        <v>6</v>
      </c>
      <c r="E21" s="7">
        <f t="shared" ca="1" si="2"/>
        <v>4</v>
      </c>
      <c r="F21" s="7">
        <f t="shared" ca="1" si="3"/>
        <v>0</v>
      </c>
      <c r="G21" s="7">
        <f t="shared" ca="1" si="4"/>
        <v>0</v>
      </c>
      <c r="H21" s="7">
        <f t="shared" ca="1" si="14"/>
        <v>2</v>
      </c>
      <c r="I21" s="8" t="str">
        <f t="shared" ca="1" si="5"/>
        <v>洋雞</v>
      </c>
      <c r="J21" s="7">
        <f t="shared" ca="1" si="6"/>
        <v>6</v>
      </c>
      <c r="K21" s="8" t="str">
        <f t="shared" ca="1" si="7"/>
        <v>安打</v>
      </c>
      <c r="L21" s="7">
        <f t="shared" ca="1" si="8"/>
        <v>1</v>
      </c>
      <c r="M21" s="11">
        <f t="shared" ca="1" si="9"/>
        <v>1</v>
      </c>
      <c r="N21" s="7">
        <f t="shared" ca="1" si="10"/>
        <v>1</v>
      </c>
      <c r="O21" s="11">
        <f t="shared" ca="1" si="11"/>
        <v>11</v>
      </c>
      <c r="P21" s="7">
        <f t="shared" ca="1" si="12"/>
        <v>0</v>
      </c>
    </row>
    <row r="22" spans="1:21">
      <c r="A22" s="8">
        <f t="shared" si="15"/>
        <v>11</v>
      </c>
      <c r="B22" s="7">
        <f t="shared" ca="1" si="0"/>
        <v>2</v>
      </c>
      <c r="C22" s="8" t="str">
        <f t="shared" ca="1" si="13"/>
        <v>2局上</v>
      </c>
      <c r="D22" s="7">
        <f t="shared" ca="1" si="1"/>
        <v>7</v>
      </c>
      <c r="E22" s="7">
        <f t="shared" ca="1" si="2"/>
        <v>4</v>
      </c>
      <c r="F22" s="7">
        <f t="shared" ca="1" si="3"/>
        <v>0</v>
      </c>
      <c r="G22" s="7">
        <f t="shared" ca="1" si="4"/>
        <v>0</v>
      </c>
      <c r="H22" s="7">
        <f t="shared" ca="1" si="14"/>
        <v>2</v>
      </c>
      <c r="I22" s="8" t="str">
        <f t="shared" ca="1" si="5"/>
        <v>洋雞</v>
      </c>
      <c r="J22" s="7">
        <f t="shared" ca="1" si="6"/>
        <v>7</v>
      </c>
      <c r="K22" s="8" t="str">
        <f t="shared" ca="1" si="7"/>
        <v>出局</v>
      </c>
      <c r="L22" s="7">
        <f t="shared" ca="1" si="8"/>
        <v>1</v>
      </c>
      <c r="M22" s="11">
        <f t="shared" ca="1" si="9"/>
        <v>11</v>
      </c>
      <c r="N22" s="7">
        <f t="shared" ca="1" si="10"/>
        <v>2</v>
      </c>
      <c r="O22" s="11">
        <f t="shared" ca="1" si="11"/>
        <v>11</v>
      </c>
      <c r="P22" s="7">
        <f t="shared" ca="1" si="12"/>
        <v>0</v>
      </c>
      <c r="U22" s="2"/>
    </row>
    <row r="23" spans="1:21">
      <c r="A23" s="8">
        <f t="shared" si="15"/>
        <v>12</v>
      </c>
      <c r="B23" s="7">
        <f t="shared" ca="1" si="0"/>
        <v>2</v>
      </c>
      <c r="C23" s="8" t="str">
        <f t="shared" ca="1" si="13"/>
        <v>2局上</v>
      </c>
      <c r="D23" s="7">
        <f t="shared" ca="1" si="1"/>
        <v>8</v>
      </c>
      <c r="E23" s="7">
        <f t="shared" ca="1" si="2"/>
        <v>4</v>
      </c>
      <c r="F23" s="7">
        <f t="shared" ca="1" si="3"/>
        <v>0</v>
      </c>
      <c r="G23" s="7">
        <f t="shared" ca="1" si="4"/>
        <v>0</v>
      </c>
      <c r="H23" s="7">
        <f t="shared" ca="1" si="14"/>
        <v>2</v>
      </c>
      <c r="I23" s="8" t="str">
        <f t="shared" ca="1" si="5"/>
        <v>洋雞</v>
      </c>
      <c r="J23" s="7">
        <f t="shared" ca="1" si="6"/>
        <v>8</v>
      </c>
      <c r="K23" s="8" t="str">
        <f t="shared" ca="1" si="7"/>
        <v>安打</v>
      </c>
      <c r="L23" s="7">
        <f t="shared" ca="1" si="8"/>
        <v>2</v>
      </c>
      <c r="M23" s="11">
        <f t="shared" ca="1" si="9"/>
        <v>11</v>
      </c>
      <c r="N23" s="7">
        <f t="shared" ca="1" si="10"/>
        <v>2</v>
      </c>
      <c r="O23" s="11">
        <f t="shared" ca="1" si="11"/>
        <v>111</v>
      </c>
      <c r="P23" s="7">
        <f t="shared" ca="1" si="12"/>
        <v>0</v>
      </c>
      <c r="R23" s="1" t="s">
        <v>10</v>
      </c>
      <c r="S23" s="1" t="s">
        <v>11</v>
      </c>
      <c r="T23" s="1" t="s">
        <v>5</v>
      </c>
      <c r="U23" s="2"/>
    </row>
    <row r="24" spans="1:21">
      <c r="A24" s="8">
        <f t="shared" si="15"/>
        <v>13</v>
      </c>
      <c r="B24" s="7">
        <f t="shared" ca="1" si="0"/>
        <v>2</v>
      </c>
      <c r="C24" s="8" t="str">
        <f t="shared" ca="1" si="13"/>
        <v>2局上</v>
      </c>
      <c r="D24" s="7">
        <f t="shared" ca="1" si="1"/>
        <v>9</v>
      </c>
      <c r="E24" s="7">
        <f t="shared" ca="1" si="2"/>
        <v>4</v>
      </c>
      <c r="F24" s="7">
        <f t="shared" ca="1" si="3"/>
        <v>0</v>
      </c>
      <c r="G24" s="7">
        <f t="shared" ca="1" si="4"/>
        <v>0</v>
      </c>
      <c r="H24" s="7">
        <f t="shared" ca="1" si="14"/>
        <v>2</v>
      </c>
      <c r="I24" s="8" t="str">
        <f t="shared" ca="1" si="5"/>
        <v>洋雞</v>
      </c>
      <c r="J24" s="7">
        <f t="shared" ca="1" si="6"/>
        <v>9</v>
      </c>
      <c r="K24" s="8" t="str">
        <f t="shared" ca="1" si="7"/>
        <v>出局</v>
      </c>
      <c r="L24" s="7">
        <f t="shared" ca="1" si="8"/>
        <v>2</v>
      </c>
      <c r="M24" s="11">
        <f t="shared" ca="1" si="9"/>
        <v>111</v>
      </c>
      <c r="N24" s="7">
        <f t="shared" ca="1" si="10"/>
        <v>3</v>
      </c>
      <c r="O24" s="11">
        <f t="shared" ca="1" si="11"/>
        <v>111</v>
      </c>
      <c r="P24" s="7">
        <f t="shared" ca="1" si="12"/>
        <v>0</v>
      </c>
      <c r="R24" s="4">
        <v>0</v>
      </c>
      <c r="S24" s="4">
        <v>1</v>
      </c>
      <c r="T24" s="1">
        <f>IF(R24&gt;=4,1,0)</f>
        <v>0</v>
      </c>
      <c r="U24" s="2"/>
    </row>
    <row r="25" spans="1:21">
      <c r="A25" s="8">
        <f t="shared" si="15"/>
        <v>14</v>
      </c>
      <c r="B25" s="7">
        <f t="shared" ca="1" si="0"/>
        <v>3</v>
      </c>
      <c r="C25" s="8" t="str">
        <f t="shared" ca="1" si="13"/>
        <v>2局下</v>
      </c>
      <c r="D25" s="7">
        <f t="shared" ca="1" si="1"/>
        <v>9</v>
      </c>
      <c r="E25" s="7">
        <f t="shared" ca="1" si="2"/>
        <v>5</v>
      </c>
      <c r="F25" s="7">
        <f t="shared" ca="1" si="3"/>
        <v>0</v>
      </c>
      <c r="G25" s="7">
        <f t="shared" ca="1" si="4"/>
        <v>0</v>
      </c>
      <c r="H25" s="7">
        <f t="shared" ca="1" si="14"/>
        <v>3</v>
      </c>
      <c r="I25" s="8" t="str">
        <f t="shared" ca="1" si="5"/>
        <v>宏襪</v>
      </c>
      <c r="J25" s="7">
        <f t="shared" ca="1" si="6"/>
        <v>5</v>
      </c>
      <c r="K25" s="8" t="str">
        <f t="shared" ca="1" si="7"/>
        <v>安打</v>
      </c>
      <c r="L25" s="7">
        <f t="shared" ca="1" si="8"/>
        <v>0</v>
      </c>
      <c r="M25" s="11">
        <f t="shared" ca="1" si="9"/>
        <v>0</v>
      </c>
      <c r="N25" s="7">
        <f t="shared" ca="1" si="10"/>
        <v>0</v>
      </c>
      <c r="O25" s="11">
        <f t="shared" ca="1" si="11"/>
        <v>1</v>
      </c>
      <c r="P25" s="7">
        <f t="shared" ca="1" si="12"/>
        <v>0</v>
      </c>
      <c r="R25" s="4">
        <v>1</v>
      </c>
      <c r="S25" s="4">
        <v>11</v>
      </c>
      <c r="T25" s="1">
        <f t="shared" ref="T25:T31" si="16">IF(R25&gt;=4,1,0)</f>
        <v>0</v>
      </c>
      <c r="U25" s="2"/>
    </row>
    <row r="26" spans="1:21">
      <c r="A26" s="8">
        <f t="shared" si="15"/>
        <v>15</v>
      </c>
      <c r="B26" s="7">
        <f t="shared" ca="1" si="0"/>
        <v>3</v>
      </c>
      <c r="C26" s="8" t="str">
        <f t="shared" ca="1" si="13"/>
        <v>2局下</v>
      </c>
      <c r="D26" s="7">
        <f t="shared" ca="1" si="1"/>
        <v>9</v>
      </c>
      <c r="E26" s="7">
        <f t="shared" ca="1" si="2"/>
        <v>6</v>
      </c>
      <c r="F26" s="7">
        <f t="shared" ca="1" si="3"/>
        <v>0</v>
      </c>
      <c r="G26" s="7">
        <f t="shared" ca="1" si="4"/>
        <v>0</v>
      </c>
      <c r="H26" s="7">
        <f t="shared" ca="1" si="14"/>
        <v>3</v>
      </c>
      <c r="I26" s="8" t="str">
        <f t="shared" ca="1" si="5"/>
        <v>宏襪</v>
      </c>
      <c r="J26" s="7">
        <f t="shared" ca="1" si="6"/>
        <v>6</v>
      </c>
      <c r="K26" s="8" t="str">
        <f t="shared" ca="1" si="7"/>
        <v>出局</v>
      </c>
      <c r="L26" s="7">
        <f t="shared" ca="1" si="8"/>
        <v>0</v>
      </c>
      <c r="M26" s="11">
        <f t="shared" ca="1" si="9"/>
        <v>1</v>
      </c>
      <c r="N26" s="7">
        <f t="shared" ca="1" si="10"/>
        <v>1</v>
      </c>
      <c r="O26" s="11">
        <f t="shared" ca="1" si="11"/>
        <v>1</v>
      </c>
      <c r="P26" s="7">
        <f t="shared" ca="1" si="12"/>
        <v>0</v>
      </c>
      <c r="R26" s="4">
        <v>10</v>
      </c>
      <c r="S26" s="4">
        <v>11</v>
      </c>
      <c r="T26" s="1">
        <v>0</v>
      </c>
      <c r="U26" s="2"/>
    </row>
    <row r="27" spans="1:21">
      <c r="A27" s="8">
        <f t="shared" si="15"/>
        <v>16</v>
      </c>
      <c r="B27" s="7">
        <f t="shared" ca="1" si="0"/>
        <v>3</v>
      </c>
      <c r="C27" s="8" t="str">
        <f t="shared" ca="1" si="13"/>
        <v>2局下</v>
      </c>
      <c r="D27" s="7">
        <f t="shared" ca="1" si="1"/>
        <v>9</v>
      </c>
      <c r="E27" s="7">
        <f t="shared" ca="1" si="2"/>
        <v>7</v>
      </c>
      <c r="F27" s="7">
        <f t="shared" ca="1" si="3"/>
        <v>0</v>
      </c>
      <c r="G27" s="7">
        <f t="shared" ca="1" si="4"/>
        <v>0</v>
      </c>
      <c r="H27" s="7">
        <f t="shared" ca="1" si="14"/>
        <v>3</v>
      </c>
      <c r="I27" s="8" t="str">
        <f t="shared" ca="1" si="5"/>
        <v>宏襪</v>
      </c>
      <c r="J27" s="7">
        <f t="shared" ca="1" si="6"/>
        <v>7</v>
      </c>
      <c r="K27" s="8" t="str">
        <f t="shared" ca="1" si="7"/>
        <v>出局</v>
      </c>
      <c r="L27" s="7">
        <f t="shared" ca="1" si="8"/>
        <v>1</v>
      </c>
      <c r="M27" s="11">
        <f t="shared" ca="1" si="9"/>
        <v>1</v>
      </c>
      <c r="N27" s="7">
        <f t="shared" ca="1" si="10"/>
        <v>2</v>
      </c>
      <c r="O27" s="11">
        <f t="shared" ca="1" si="11"/>
        <v>1</v>
      </c>
      <c r="P27" s="7">
        <f t="shared" ca="1" si="12"/>
        <v>0</v>
      </c>
      <c r="R27" s="4">
        <v>11</v>
      </c>
      <c r="S27" s="4">
        <v>111</v>
      </c>
      <c r="T27" s="1">
        <v>0</v>
      </c>
      <c r="U27" s="2"/>
    </row>
    <row r="28" spans="1:21">
      <c r="A28" s="8">
        <f t="shared" si="15"/>
        <v>17</v>
      </c>
      <c r="B28" s="7">
        <f t="shared" ca="1" si="0"/>
        <v>3</v>
      </c>
      <c r="C28" s="8" t="str">
        <f t="shared" ca="1" si="13"/>
        <v>2局下</v>
      </c>
      <c r="D28" s="7">
        <f t="shared" ca="1" si="1"/>
        <v>9</v>
      </c>
      <c r="E28" s="7">
        <f t="shared" ca="1" si="2"/>
        <v>8</v>
      </c>
      <c r="F28" s="7">
        <f t="shared" ca="1" si="3"/>
        <v>0</v>
      </c>
      <c r="G28" s="7">
        <f t="shared" ca="1" si="4"/>
        <v>0</v>
      </c>
      <c r="H28" s="7">
        <f t="shared" ca="1" si="14"/>
        <v>3</v>
      </c>
      <c r="I28" s="8" t="str">
        <f t="shared" ca="1" si="5"/>
        <v>宏襪</v>
      </c>
      <c r="J28" s="7">
        <f t="shared" ca="1" si="6"/>
        <v>8</v>
      </c>
      <c r="K28" s="8" t="str">
        <f t="shared" ca="1" si="7"/>
        <v>出局</v>
      </c>
      <c r="L28" s="7">
        <f t="shared" ca="1" si="8"/>
        <v>2</v>
      </c>
      <c r="M28" s="11">
        <f t="shared" ca="1" si="9"/>
        <v>1</v>
      </c>
      <c r="N28" s="7">
        <f t="shared" ca="1" si="10"/>
        <v>3</v>
      </c>
      <c r="O28" s="11">
        <f t="shared" ca="1" si="11"/>
        <v>1</v>
      </c>
      <c r="P28" s="7">
        <f t="shared" ca="1" si="12"/>
        <v>0</v>
      </c>
      <c r="R28" s="4">
        <v>100</v>
      </c>
      <c r="S28" s="4">
        <v>1</v>
      </c>
      <c r="T28" s="1">
        <f t="shared" si="16"/>
        <v>1</v>
      </c>
      <c r="U28" s="2"/>
    </row>
    <row r="29" spans="1:21">
      <c r="A29" s="8">
        <f t="shared" si="15"/>
        <v>18</v>
      </c>
      <c r="B29" s="7">
        <f t="shared" ca="1" si="0"/>
        <v>4</v>
      </c>
      <c r="C29" s="8" t="str">
        <f t="shared" ca="1" si="13"/>
        <v>3局上</v>
      </c>
      <c r="D29" s="7">
        <f t="shared" ca="1" si="1"/>
        <v>1</v>
      </c>
      <c r="E29" s="7">
        <f t="shared" ca="1" si="2"/>
        <v>8</v>
      </c>
      <c r="F29" s="7">
        <f t="shared" ca="1" si="3"/>
        <v>0</v>
      </c>
      <c r="G29" s="7">
        <f t="shared" ca="1" si="4"/>
        <v>0</v>
      </c>
      <c r="H29" s="7">
        <f t="shared" ca="1" si="14"/>
        <v>2</v>
      </c>
      <c r="I29" s="8" t="str">
        <f t="shared" ca="1" si="5"/>
        <v>洋雞</v>
      </c>
      <c r="J29" s="7">
        <f t="shared" ca="1" si="6"/>
        <v>1</v>
      </c>
      <c r="K29" s="8" t="str">
        <f t="shared" ca="1" si="7"/>
        <v>出局</v>
      </c>
      <c r="L29" s="7">
        <f t="shared" ca="1" si="8"/>
        <v>0</v>
      </c>
      <c r="M29" s="11">
        <f t="shared" ca="1" si="9"/>
        <v>0</v>
      </c>
      <c r="N29" s="7">
        <f t="shared" ca="1" si="10"/>
        <v>1</v>
      </c>
      <c r="O29" s="11">
        <f t="shared" ca="1" si="11"/>
        <v>0</v>
      </c>
      <c r="P29" s="7">
        <f t="shared" ca="1" si="12"/>
        <v>0</v>
      </c>
      <c r="R29" s="4">
        <v>101</v>
      </c>
      <c r="S29" s="4">
        <v>11</v>
      </c>
      <c r="T29" s="1">
        <f t="shared" si="16"/>
        <v>1</v>
      </c>
      <c r="U29" s="2"/>
    </row>
    <row r="30" spans="1:21">
      <c r="A30" s="8">
        <f t="shared" si="15"/>
        <v>19</v>
      </c>
      <c r="B30" s="7">
        <f t="shared" ca="1" si="0"/>
        <v>4</v>
      </c>
      <c r="C30" s="8" t="str">
        <f t="shared" ca="1" si="13"/>
        <v>3局上</v>
      </c>
      <c r="D30" s="7">
        <f t="shared" ca="1" si="1"/>
        <v>2</v>
      </c>
      <c r="E30" s="7">
        <f t="shared" ca="1" si="2"/>
        <v>8</v>
      </c>
      <c r="F30" s="7">
        <f t="shared" ca="1" si="3"/>
        <v>0</v>
      </c>
      <c r="G30" s="7">
        <f t="shared" ca="1" si="4"/>
        <v>0</v>
      </c>
      <c r="H30" s="7">
        <f t="shared" ca="1" si="14"/>
        <v>2</v>
      </c>
      <c r="I30" s="8" t="str">
        <f t="shared" ca="1" si="5"/>
        <v>洋雞</v>
      </c>
      <c r="J30" s="7">
        <f t="shared" ca="1" si="6"/>
        <v>2</v>
      </c>
      <c r="K30" s="8" t="str">
        <f t="shared" ca="1" si="7"/>
        <v>出局</v>
      </c>
      <c r="L30" s="7">
        <f t="shared" ca="1" si="8"/>
        <v>1</v>
      </c>
      <c r="M30" s="11">
        <f t="shared" ca="1" si="9"/>
        <v>0</v>
      </c>
      <c r="N30" s="7">
        <f t="shared" ca="1" si="10"/>
        <v>2</v>
      </c>
      <c r="O30" s="11">
        <f t="shared" ca="1" si="11"/>
        <v>0</v>
      </c>
      <c r="P30" s="7">
        <f t="shared" ca="1" si="12"/>
        <v>0</v>
      </c>
      <c r="R30" s="4">
        <v>110</v>
      </c>
      <c r="S30" s="4">
        <v>101</v>
      </c>
      <c r="T30" s="1">
        <f t="shared" si="16"/>
        <v>1</v>
      </c>
    </row>
    <row r="31" spans="1:21">
      <c r="A31" s="8">
        <f t="shared" ref="A31:A74" si="17">A30+1</f>
        <v>20</v>
      </c>
      <c r="B31" s="7">
        <f t="shared" ca="1" si="0"/>
        <v>4</v>
      </c>
      <c r="C31" s="8" t="str">
        <f t="shared" ca="1" si="13"/>
        <v>3局上</v>
      </c>
      <c r="D31" s="7">
        <f t="shared" ca="1" si="1"/>
        <v>3</v>
      </c>
      <c r="E31" s="7">
        <f t="shared" ca="1" si="2"/>
        <v>8</v>
      </c>
      <c r="F31" s="7">
        <f t="shared" ca="1" si="3"/>
        <v>0</v>
      </c>
      <c r="G31" s="7">
        <f t="shared" ca="1" si="4"/>
        <v>0</v>
      </c>
      <c r="H31" s="7">
        <f t="shared" ca="1" si="14"/>
        <v>2</v>
      </c>
      <c r="I31" s="8" t="str">
        <f t="shared" ca="1" si="5"/>
        <v>洋雞</v>
      </c>
      <c r="J31" s="7">
        <f t="shared" ca="1" si="6"/>
        <v>3</v>
      </c>
      <c r="K31" s="8" t="str">
        <f t="shared" ca="1" si="7"/>
        <v>安打</v>
      </c>
      <c r="L31" s="7">
        <f t="shared" ca="1" si="8"/>
        <v>2</v>
      </c>
      <c r="M31" s="11">
        <f t="shared" ca="1" si="9"/>
        <v>0</v>
      </c>
      <c r="N31" s="7">
        <f t="shared" ca="1" si="10"/>
        <v>2</v>
      </c>
      <c r="O31" s="11">
        <f t="shared" ca="1" si="11"/>
        <v>1</v>
      </c>
      <c r="P31" s="7">
        <f t="shared" ca="1" si="12"/>
        <v>0</v>
      </c>
      <c r="R31" s="4">
        <v>111</v>
      </c>
      <c r="S31" s="4">
        <v>111</v>
      </c>
      <c r="T31" s="1">
        <f t="shared" si="16"/>
        <v>1</v>
      </c>
    </row>
    <row r="32" spans="1:21">
      <c r="A32" s="8">
        <f t="shared" si="17"/>
        <v>21</v>
      </c>
      <c r="B32" s="7">
        <f t="shared" ca="1" si="0"/>
        <v>4</v>
      </c>
      <c r="C32" s="8" t="str">
        <f t="shared" ca="1" si="13"/>
        <v>3局上</v>
      </c>
      <c r="D32" s="7">
        <f t="shared" ca="1" si="1"/>
        <v>4</v>
      </c>
      <c r="E32" s="7">
        <f t="shared" ca="1" si="2"/>
        <v>8</v>
      </c>
      <c r="F32" s="7">
        <f t="shared" ca="1" si="3"/>
        <v>0</v>
      </c>
      <c r="G32" s="7">
        <f t="shared" ca="1" si="4"/>
        <v>0</v>
      </c>
      <c r="H32" s="7">
        <f t="shared" ca="1" si="14"/>
        <v>2</v>
      </c>
      <c r="I32" s="8" t="str">
        <f t="shared" ca="1" si="5"/>
        <v>洋雞</v>
      </c>
      <c r="J32" s="7">
        <f t="shared" ca="1" si="6"/>
        <v>4</v>
      </c>
      <c r="K32" s="8" t="str">
        <f t="shared" ca="1" si="7"/>
        <v>出局</v>
      </c>
      <c r="L32" s="7">
        <f t="shared" ca="1" si="8"/>
        <v>2</v>
      </c>
      <c r="M32" s="11">
        <f t="shared" ca="1" si="9"/>
        <v>1</v>
      </c>
      <c r="N32" s="7">
        <f t="shared" ca="1" si="10"/>
        <v>3</v>
      </c>
      <c r="O32" s="11">
        <f t="shared" ca="1" si="11"/>
        <v>1</v>
      </c>
      <c r="P32" s="7">
        <f t="shared" ca="1" si="12"/>
        <v>0</v>
      </c>
    </row>
    <row r="33" spans="1:16">
      <c r="A33" s="8">
        <f t="shared" si="17"/>
        <v>22</v>
      </c>
      <c r="B33" s="7">
        <f t="shared" ca="1" si="0"/>
        <v>5</v>
      </c>
      <c r="C33" s="8" t="str">
        <f t="shared" ca="1" si="13"/>
        <v>3局下</v>
      </c>
      <c r="D33" s="7">
        <f t="shared" ca="1" si="1"/>
        <v>4</v>
      </c>
      <c r="E33" s="7">
        <f t="shared" ca="1" si="2"/>
        <v>9</v>
      </c>
      <c r="F33" s="7">
        <f t="shared" ca="1" si="3"/>
        <v>0</v>
      </c>
      <c r="G33" s="7">
        <f t="shared" ca="1" si="4"/>
        <v>0</v>
      </c>
      <c r="H33" s="7">
        <f t="shared" ca="1" si="14"/>
        <v>3</v>
      </c>
      <c r="I33" s="8" t="str">
        <f t="shared" ca="1" si="5"/>
        <v>宏襪</v>
      </c>
      <c r="J33" s="7">
        <f t="shared" ca="1" si="6"/>
        <v>9</v>
      </c>
      <c r="K33" s="8" t="str">
        <f t="shared" ca="1" si="7"/>
        <v>出局</v>
      </c>
      <c r="L33" s="7">
        <f t="shared" ca="1" si="8"/>
        <v>0</v>
      </c>
      <c r="M33" s="11">
        <f t="shared" ca="1" si="9"/>
        <v>0</v>
      </c>
      <c r="N33" s="7">
        <f t="shared" ca="1" si="10"/>
        <v>1</v>
      </c>
      <c r="O33" s="11">
        <f t="shared" ca="1" si="11"/>
        <v>0</v>
      </c>
      <c r="P33" s="7">
        <f t="shared" ca="1" si="12"/>
        <v>0</v>
      </c>
    </row>
    <row r="34" spans="1:16">
      <c r="A34" s="8">
        <f t="shared" si="17"/>
        <v>23</v>
      </c>
      <c r="B34" s="7">
        <f t="shared" ca="1" si="0"/>
        <v>5</v>
      </c>
      <c r="C34" s="8" t="str">
        <f t="shared" ca="1" si="13"/>
        <v>3局下</v>
      </c>
      <c r="D34" s="7">
        <f t="shared" ca="1" si="1"/>
        <v>4</v>
      </c>
      <c r="E34" s="7">
        <f t="shared" ca="1" si="2"/>
        <v>1</v>
      </c>
      <c r="F34" s="7">
        <f t="shared" ca="1" si="3"/>
        <v>0</v>
      </c>
      <c r="G34" s="7">
        <f t="shared" ca="1" si="4"/>
        <v>0</v>
      </c>
      <c r="H34" s="7">
        <f t="shared" ca="1" si="14"/>
        <v>3</v>
      </c>
      <c r="I34" s="8" t="str">
        <f t="shared" ca="1" si="5"/>
        <v>宏襪</v>
      </c>
      <c r="J34" s="7">
        <f t="shared" ca="1" si="6"/>
        <v>1</v>
      </c>
      <c r="K34" s="8" t="str">
        <f t="shared" ca="1" si="7"/>
        <v>安打</v>
      </c>
      <c r="L34" s="7">
        <f t="shared" ca="1" si="8"/>
        <v>1</v>
      </c>
      <c r="M34" s="11">
        <f t="shared" ca="1" si="9"/>
        <v>0</v>
      </c>
      <c r="N34" s="7">
        <f t="shared" ca="1" si="10"/>
        <v>1</v>
      </c>
      <c r="O34" s="11">
        <f t="shared" ca="1" si="11"/>
        <v>1</v>
      </c>
      <c r="P34" s="7">
        <f t="shared" ca="1" si="12"/>
        <v>0</v>
      </c>
    </row>
    <row r="35" spans="1:16">
      <c r="A35" s="8">
        <f t="shared" si="17"/>
        <v>24</v>
      </c>
      <c r="B35" s="7">
        <f t="shared" ca="1" si="0"/>
        <v>5</v>
      </c>
      <c r="C35" s="8" t="str">
        <f t="shared" ca="1" si="13"/>
        <v>3局下</v>
      </c>
      <c r="D35" s="7">
        <f t="shared" ca="1" si="1"/>
        <v>4</v>
      </c>
      <c r="E35" s="7">
        <f t="shared" ca="1" si="2"/>
        <v>2</v>
      </c>
      <c r="F35" s="7">
        <f t="shared" ca="1" si="3"/>
        <v>0</v>
      </c>
      <c r="G35" s="7">
        <f t="shared" ca="1" si="4"/>
        <v>0</v>
      </c>
      <c r="H35" s="7">
        <f t="shared" ca="1" si="14"/>
        <v>3</v>
      </c>
      <c r="I35" s="8" t="str">
        <f t="shared" ca="1" si="5"/>
        <v>宏襪</v>
      </c>
      <c r="J35" s="7">
        <f t="shared" ca="1" si="6"/>
        <v>2</v>
      </c>
      <c r="K35" s="8" t="str">
        <f t="shared" ca="1" si="7"/>
        <v>安打</v>
      </c>
      <c r="L35" s="7">
        <f t="shared" ca="1" si="8"/>
        <v>1</v>
      </c>
      <c r="M35" s="11">
        <f t="shared" ca="1" si="9"/>
        <v>1</v>
      </c>
      <c r="N35" s="7">
        <f t="shared" ca="1" si="10"/>
        <v>1</v>
      </c>
      <c r="O35" s="11">
        <f t="shared" ca="1" si="11"/>
        <v>11</v>
      </c>
      <c r="P35" s="7">
        <f t="shared" ca="1" si="12"/>
        <v>0</v>
      </c>
    </row>
    <row r="36" spans="1:16">
      <c r="A36" s="8">
        <f t="shared" si="17"/>
        <v>25</v>
      </c>
      <c r="B36" s="7">
        <f t="shared" ca="1" si="0"/>
        <v>5</v>
      </c>
      <c r="C36" s="8" t="str">
        <f t="shared" ca="1" si="13"/>
        <v>3局下</v>
      </c>
      <c r="D36" s="7">
        <f t="shared" ca="1" si="1"/>
        <v>4</v>
      </c>
      <c r="E36" s="7">
        <f t="shared" ca="1" si="2"/>
        <v>3</v>
      </c>
      <c r="F36" s="7">
        <f t="shared" ca="1" si="3"/>
        <v>0</v>
      </c>
      <c r="G36" s="7">
        <f t="shared" ca="1" si="4"/>
        <v>0</v>
      </c>
      <c r="H36" s="7">
        <f t="shared" ca="1" si="14"/>
        <v>3</v>
      </c>
      <c r="I36" s="8" t="str">
        <f t="shared" ca="1" si="5"/>
        <v>宏襪</v>
      </c>
      <c r="J36" s="7">
        <f t="shared" ca="1" si="6"/>
        <v>3</v>
      </c>
      <c r="K36" s="8" t="str">
        <f t="shared" ca="1" si="7"/>
        <v>出局</v>
      </c>
      <c r="L36" s="7">
        <f t="shared" ca="1" si="8"/>
        <v>1</v>
      </c>
      <c r="M36" s="11">
        <f t="shared" ca="1" si="9"/>
        <v>11</v>
      </c>
      <c r="N36" s="7">
        <f t="shared" ca="1" si="10"/>
        <v>2</v>
      </c>
      <c r="O36" s="11">
        <f t="shared" ca="1" si="11"/>
        <v>11</v>
      </c>
      <c r="P36" s="7">
        <f t="shared" ca="1" si="12"/>
        <v>0</v>
      </c>
    </row>
    <row r="37" spans="1:16">
      <c r="A37" s="8">
        <f t="shared" si="17"/>
        <v>26</v>
      </c>
      <c r="B37" s="7">
        <f t="shared" ca="1" si="0"/>
        <v>5</v>
      </c>
      <c r="C37" s="8" t="str">
        <f t="shared" ca="1" si="13"/>
        <v>3局下</v>
      </c>
      <c r="D37" s="7">
        <f t="shared" ca="1" si="1"/>
        <v>4</v>
      </c>
      <c r="E37" s="7">
        <f t="shared" ca="1" si="2"/>
        <v>4</v>
      </c>
      <c r="F37" s="7">
        <f t="shared" ca="1" si="3"/>
        <v>0</v>
      </c>
      <c r="G37" s="7">
        <f t="shared" ca="1" si="4"/>
        <v>0</v>
      </c>
      <c r="H37" s="7">
        <f t="shared" ca="1" si="14"/>
        <v>3</v>
      </c>
      <c r="I37" s="8" t="str">
        <f t="shared" ca="1" si="5"/>
        <v>宏襪</v>
      </c>
      <c r="J37" s="7">
        <f t="shared" ca="1" si="6"/>
        <v>4</v>
      </c>
      <c r="K37" s="8" t="str">
        <f t="shared" ca="1" si="7"/>
        <v>安打</v>
      </c>
      <c r="L37" s="7">
        <f t="shared" ca="1" si="8"/>
        <v>2</v>
      </c>
      <c r="M37" s="11">
        <f t="shared" ca="1" si="9"/>
        <v>11</v>
      </c>
      <c r="N37" s="7">
        <f t="shared" ca="1" si="10"/>
        <v>2</v>
      </c>
      <c r="O37" s="11">
        <f t="shared" ca="1" si="11"/>
        <v>111</v>
      </c>
      <c r="P37" s="7">
        <f t="shared" ca="1" si="12"/>
        <v>0</v>
      </c>
    </row>
    <row r="38" spans="1:16">
      <c r="A38" s="8">
        <f t="shared" si="17"/>
        <v>27</v>
      </c>
      <c r="B38" s="7">
        <f t="shared" ca="1" si="0"/>
        <v>5</v>
      </c>
      <c r="C38" s="8" t="str">
        <f t="shared" ca="1" si="13"/>
        <v>3局下</v>
      </c>
      <c r="D38" s="7">
        <f t="shared" ca="1" si="1"/>
        <v>4</v>
      </c>
      <c r="E38" s="7">
        <f t="shared" ca="1" si="2"/>
        <v>5</v>
      </c>
      <c r="F38" s="7">
        <f t="shared" ca="1" si="3"/>
        <v>0</v>
      </c>
      <c r="G38" s="7">
        <f t="shared" ca="1" si="4"/>
        <v>0</v>
      </c>
      <c r="H38" s="7">
        <f t="shared" ca="1" si="14"/>
        <v>3</v>
      </c>
      <c r="I38" s="8" t="str">
        <f t="shared" ca="1" si="5"/>
        <v>宏襪</v>
      </c>
      <c r="J38" s="7">
        <f t="shared" ca="1" si="6"/>
        <v>5</v>
      </c>
      <c r="K38" s="8" t="str">
        <f t="shared" ca="1" si="7"/>
        <v>出局</v>
      </c>
      <c r="L38" s="7">
        <f t="shared" ca="1" si="8"/>
        <v>2</v>
      </c>
      <c r="M38" s="11">
        <f t="shared" ca="1" si="9"/>
        <v>111</v>
      </c>
      <c r="N38" s="7">
        <f t="shared" ca="1" si="10"/>
        <v>3</v>
      </c>
      <c r="O38" s="11">
        <f t="shared" ca="1" si="11"/>
        <v>111</v>
      </c>
      <c r="P38" s="7">
        <f t="shared" ca="1" si="12"/>
        <v>0</v>
      </c>
    </row>
    <row r="39" spans="1:16">
      <c r="A39" s="8">
        <f t="shared" si="17"/>
        <v>28</v>
      </c>
      <c r="B39" s="7">
        <f t="shared" ca="1" si="0"/>
        <v>6</v>
      </c>
      <c r="C39" s="8" t="str">
        <f t="shared" ca="1" si="13"/>
        <v>4局上</v>
      </c>
      <c r="D39" s="7">
        <f t="shared" ca="1" si="1"/>
        <v>5</v>
      </c>
      <c r="E39" s="7">
        <f t="shared" ca="1" si="2"/>
        <v>5</v>
      </c>
      <c r="F39" s="7">
        <f t="shared" ca="1" si="3"/>
        <v>0</v>
      </c>
      <c r="G39" s="7">
        <f t="shared" ca="1" si="4"/>
        <v>0</v>
      </c>
      <c r="H39" s="7">
        <f t="shared" ca="1" si="14"/>
        <v>2</v>
      </c>
      <c r="I39" s="8" t="str">
        <f t="shared" ca="1" si="5"/>
        <v>洋雞</v>
      </c>
      <c r="J39" s="7">
        <f t="shared" ca="1" si="6"/>
        <v>5</v>
      </c>
      <c r="K39" s="8" t="str">
        <f t="shared" ca="1" si="7"/>
        <v>出局</v>
      </c>
      <c r="L39" s="7">
        <f t="shared" ca="1" si="8"/>
        <v>0</v>
      </c>
      <c r="M39" s="11">
        <f t="shared" ca="1" si="9"/>
        <v>0</v>
      </c>
      <c r="N39" s="7">
        <f t="shared" ca="1" si="10"/>
        <v>1</v>
      </c>
      <c r="O39" s="11">
        <f t="shared" ca="1" si="11"/>
        <v>0</v>
      </c>
      <c r="P39" s="7">
        <f t="shared" ca="1" si="12"/>
        <v>0</v>
      </c>
    </row>
    <row r="40" spans="1:16">
      <c r="A40" s="8">
        <f t="shared" si="17"/>
        <v>29</v>
      </c>
      <c r="B40" s="7">
        <f t="shared" ca="1" si="0"/>
        <v>6</v>
      </c>
      <c r="C40" s="8" t="str">
        <f t="shared" ca="1" si="13"/>
        <v>4局上</v>
      </c>
      <c r="D40" s="7">
        <f t="shared" ca="1" si="1"/>
        <v>6</v>
      </c>
      <c r="E40" s="7">
        <f t="shared" ca="1" si="2"/>
        <v>5</v>
      </c>
      <c r="F40" s="7">
        <f t="shared" ca="1" si="3"/>
        <v>0</v>
      </c>
      <c r="G40" s="7">
        <f t="shared" ca="1" si="4"/>
        <v>0</v>
      </c>
      <c r="H40" s="7">
        <f t="shared" ca="1" si="14"/>
        <v>2</v>
      </c>
      <c r="I40" s="8" t="str">
        <f t="shared" ca="1" si="5"/>
        <v>洋雞</v>
      </c>
      <c r="J40" s="7">
        <f t="shared" ca="1" si="6"/>
        <v>6</v>
      </c>
      <c r="K40" s="8" t="str">
        <f t="shared" ca="1" si="7"/>
        <v>出局</v>
      </c>
      <c r="L40" s="7">
        <f t="shared" ca="1" si="8"/>
        <v>1</v>
      </c>
      <c r="M40" s="11">
        <f t="shared" ca="1" si="9"/>
        <v>0</v>
      </c>
      <c r="N40" s="7">
        <f t="shared" ca="1" si="10"/>
        <v>2</v>
      </c>
      <c r="O40" s="11">
        <f t="shared" ca="1" si="11"/>
        <v>0</v>
      </c>
      <c r="P40" s="7">
        <f t="shared" ca="1" si="12"/>
        <v>0</v>
      </c>
    </row>
    <row r="41" spans="1:16">
      <c r="A41" s="8">
        <f t="shared" si="17"/>
        <v>30</v>
      </c>
      <c r="B41" s="7">
        <f t="shared" ca="1" si="0"/>
        <v>6</v>
      </c>
      <c r="C41" s="8" t="str">
        <f t="shared" ca="1" si="13"/>
        <v>4局上</v>
      </c>
      <c r="D41" s="7">
        <f t="shared" ca="1" si="1"/>
        <v>7</v>
      </c>
      <c r="E41" s="7">
        <f t="shared" ca="1" si="2"/>
        <v>5</v>
      </c>
      <c r="F41" s="7">
        <f t="shared" ca="1" si="3"/>
        <v>0</v>
      </c>
      <c r="G41" s="7">
        <f t="shared" ca="1" si="4"/>
        <v>0</v>
      </c>
      <c r="H41" s="7">
        <f t="shared" ca="1" si="14"/>
        <v>2</v>
      </c>
      <c r="I41" s="8" t="str">
        <f t="shared" ca="1" si="5"/>
        <v>洋雞</v>
      </c>
      <c r="J41" s="7">
        <f t="shared" ca="1" si="6"/>
        <v>7</v>
      </c>
      <c r="K41" s="8" t="str">
        <f t="shared" ca="1" si="7"/>
        <v>出局</v>
      </c>
      <c r="L41" s="7">
        <f t="shared" ca="1" si="8"/>
        <v>2</v>
      </c>
      <c r="M41" s="11">
        <f t="shared" ca="1" si="9"/>
        <v>0</v>
      </c>
      <c r="N41" s="7">
        <f t="shared" ca="1" si="10"/>
        <v>3</v>
      </c>
      <c r="O41" s="11">
        <f t="shared" ca="1" si="11"/>
        <v>0</v>
      </c>
      <c r="P41" s="7">
        <f t="shared" ca="1" si="12"/>
        <v>0</v>
      </c>
    </row>
    <row r="42" spans="1:16">
      <c r="A42" s="8">
        <f t="shared" si="17"/>
        <v>31</v>
      </c>
      <c r="B42" s="7">
        <f t="shared" ca="1" si="0"/>
        <v>7</v>
      </c>
      <c r="C42" s="8" t="str">
        <f t="shared" ca="1" si="13"/>
        <v>4局下</v>
      </c>
      <c r="D42" s="7">
        <f t="shared" ca="1" si="1"/>
        <v>7</v>
      </c>
      <c r="E42" s="7">
        <f t="shared" ca="1" si="2"/>
        <v>6</v>
      </c>
      <c r="F42" s="7">
        <f t="shared" ca="1" si="3"/>
        <v>0</v>
      </c>
      <c r="G42" s="7">
        <f t="shared" ca="1" si="4"/>
        <v>0</v>
      </c>
      <c r="H42" s="7">
        <f t="shared" ca="1" si="14"/>
        <v>3</v>
      </c>
      <c r="I42" s="8" t="str">
        <f t="shared" ca="1" si="5"/>
        <v>宏襪</v>
      </c>
      <c r="J42" s="7">
        <f t="shared" ca="1" si="6"/>
        <v>6</v>
      </c>
      <c r="K42" s="8" t="str">
        <f t="shared" ca="1" si="7"/>
        <v>出局</v>
      </c>
      <c r="L42" s="7">
        <f t="shared" ca="1" si="8"/>
        <v>0</v>
      </c>
      <c r="M42" s="11">
        <f t="shared" ca="1" si="9"/>
        <v>0</v>
      </c>
      <c r="N42" s="7">
        <f t="shared" ca="1" si="10"/>
        <v>1</v>
      </c>
      <c r="O42" s="11">
        <f t="shared" ca="1" si="11"/>
        <v>0</v>
      </c>
      <c r="P42" s="7">
        <f t="shared" ca="1" si="12"/>
        <v>0</v>
      </c>
    </row>
    <row r="43" spans="1:16">
      <c r="A43" s="8">
        <f t="shared" si="17"/>
        <v>32</v>
      </c>
      <c r="B43" s="7">
        <f t="shared" ca="1" si="0"/>
        <v>7</v>
      </c>
      <c r="C43" s="8" t="str">
        <f t="shared" ca="1" si="13"/>
        <v>4局下</v>
      </c>
      <c r="D43" s="7">
        <f t="shared" ca="1" si="1"/>
        <v>7</v>
      </c>
      <c r="E43" s="7">
        <f t="shared" ca="1" si="2"/>
        <v>7</v>
      </c>
      <c r="F43" s="7">
        <f t="shared" ca="1" si="3"/>
        <v>0</v>
      </c>
      <c r="G43" s="7">
        <f t="shared" ca="1" si="4"/>
        <v>0</v>
      </c>
      <c r="H43" s="7">
        <f t="shared" ca="1" si="14"/>
        <v>3</v>
      </c>
      <c r="I43" s="8" t="str">
        <f t="shared" ca="1" si="5"/>
        <v>宏襪</v>
      </c>
      <c r="J43" s="7">
        <f t="shared" ca="1" si="6"/>
        <v>7</v>
      </c>
      <c r="K43" s="8" t="str">
        <f t="shared" ca="1" si="7"/>
        <v>出局</v>
      </c>
      <c r="L43" s="7">
        <f t="shared" ca="1" si="8"/>
        <v>1</v>
      </c>
      <c r="M43" s="11">
        <f t="shared" ca="1" si="9"/>
        <v>0</v>
      </c>
      <c r="N43" s="7">
        <f t="shared" ca="1" si="10"/>
        <v>2</v>
      </c>
      <c r="O43" s="11">
        <f t="shared" ca="1" si="11"/>
        <v>0</v>
      </c>
      <c r="P43" s="7">
        <f t="shared" ca="1" si="12"/>
        <v>0</v>
      </c>
    </row>
    <row r="44" spans="1:16">
      <c r="A44" s="8">
        <f t="shared" si="17"/>
        <v>33</v>
      </c>
      <c r="B44" s="7">
        <f t="shared" ref="B44:B75" ca="1" si="18">IF(B43&lt;&gt;"",IF(N43=3,IF(B43+1&gt;=18,"",B43+1),B43),"")</f>
        <v>7</v>
      </c>
      <c r="C44" s="8" t="str">
        <f t="shared" ca="1" si="13"/>
        <v>4局下</v>
      </c>
      <c r="D44" s="7">
        <f t="shared" ref="D44:D75" ca="1" si="19">IF(B44&lt;&gt;"",IF(H44=2,IF(D43=9,1,D43+1),D43),"")</f>
        <v>7</v>
      </c>
      <c r="E44" s="7">
        <f t="shared" ref="E44:E75" ca="1" si="20">IF(B44&lt;&gt;"",IF(H44=3,IF(E43=9,1,E43+1),E43),"")</f>
        <v>8</v>
      </c>
      <c r="F44" s="7">
        <f t="shared" ref="F44:F75" ca="1" si="21">IF(B44&lt;&gt;"",IF(H44=2,F43+P44,F43),"")</f>
        <v>0</v>
      </c>
      <c r="G44" s="7">
        <f t="shared" ref="G44:G75" ca="1" si="22">IF(B44&lt;&gt;"",IF(H44=3,G43+P44,G43),"")</f>
        <v>0</v>
      </c>
      <c r="H44" s="7">
        <f t="shared" ca="1" si="14"/>
        <v>3</v>
      </c>
      <c r="I44" s="8" t="str">
        <f t="shared" ref="I44:I75" ca="1" si="23">IF(B44&lt;&gt;"",IF(H44=2,$B$1,$C$1),"")</f>
        <v>宏襪</v>
      </c>
      <c r="J44" s="7">
        <f t="shared" ref="J44:J75" ca="1" si="24">IF(B44&lt;&gt;"",IF(H44=2,D44,E44),"")</f>
        <v>8</v>
      </c>
      <c r="K44" s="8" t="str">
        <f t="shared" ref="K44:K75" ca="1" si="25">IF(B44&lt;&gt;"",IF(RAND()&lt;=VLOOKUP(J44,$R$12:$T$20,H44),"安打","出局"),"")</f>
        <v>出局</v>
      </c>
      <c r="L44" s="7">
        <f t="shared" ref="L44:L75" ca="1" si="26">IF(B44&lt;&gt;"",IF(N43&gt;=3,0,N43),"")</f>
        <v>2</v>
      </c>
      <c r="M44" s="11">
        <f t="shared" ref="M44:M75" ca="1" si="27">IF(B44&lt;&gt;"",IF(N43&gt;=3,0,O43),"")</f>
        <v>0</v>
      </c>
      <c r="N44" s="7">
        <f t="shared" ref="N44:N75" ca="1" si="28">IF(B44&lt;&gt;"",IF(K44="安打",L44,L44+1),"")</f>
        <v>3</v>
      </c>
      <c r="O44" s="11">
        <f t="shared" ref="O44:O75" ca="1" si="29">IF(B44&lt;&gt;"",IF(K44="安打",VLOOKUP(M44,$R$24:$T$31,2),M44),"")</f>
        <v>0</v>
      </c>
      <c r="P44" s="7">
        <f t="shared" ref="P44:P75" ca="1" si="30">IF(B44&lt;&gt;"",IF(K44="安打",VLOOKUP(M44,$R$24:$T$31,3),0),"")</f>
        <v>0</v>
      </c>
    </row>
    <row r="45" spans="1:16">
      <c r="A45" s="8">
        <f t="shared" si="17"/>
        <v>34</v>
      </c>
      <c r="B45" s="7">
        <f t="shared" ca="1" si="18"/>
        <v>8</v>
      </c>
      <c r="C45" s="8" t="str">
        <f t="shared" ca="1" si="13"/>
        <v>5局上</v>
      </c>
      <c r="D45" s="7">
        <f t="shared" ca="1" si="19"/>
        <v>8</v>
      </c>
      <c r="E45" s="7">
        <f t="shared" ca="1" si="20"/>
        <v>8</v>
      </c>
      <c r="F45" s="7">
        <f t="shared" ca="1" si="21"/>
        <v>0</v>
      </c>
      <c r="G45" s="7">
        <f t="shared" ca="1" si="22"/>
        <v>0</v>
      </c>
      <c r="H45" s="7">
        <f t="shared" ca="1" si="14"/>
        <v>2</v>
      </c>
      <c r="I45" s="8" t="str">
        <f t="shared" ca="1" si="23"/>
        <v>洋雞</v>
      </c>
      <c r="J45" s="7">
        <f t="shared" ca="1" si="24"/>
        <v>8</v>
      </c>
      <c r="K45" s="8" t="str">
        <f t="shared" ca="1" si="25"/>
        <v>安打</v>
      </c>
      <c r="L45" s="7">
        <f t="shared" ca="1" si="26"/>
        <v>0</v>
      </c>
      <c r="M45" s="11">
        <f t="shared" ca="1" si="27"/>
        <v>0</v>
      </c>
      <c r="N45" s="7">
        <f t="shared" ca="1" si="28"/>
        <v>0</v>
      </c>
      <c r="O45" s="11">
        <f t="shared" ca="1" si="29"/>
        <v>1</v>
      </c>
      <c r="P45" s="7">
        <f t="shared" ca="1" si="30"/>
        <v>0</v>
      </c>
    </row>
    <row r="46" spans="1:16">
      <c r="A46" s="8">
        <f t="shared" si="17"/>
        <v>35</v>
      </c>
      <c r="B46" s="7">
        <f t="shared" ca="1" si="18"/>
        <v>8</v>
      </c>
      <c r="C46" s="8" t="str">
        <f t="shared" ca="1" si="13"/>
        <v>5局上</v>
      </c>
      <c r="D46" s="7">
        <f t="shared" ca="1" si="19"/>
        <v>9</v>
      </c>
      <c r="E46" s="7">
        <f t="shared" ca="1" si="20"/>
        <v>8</v>
      </c>
      <c r="F46" s="7">
        <f t="shared" ca="1" si="21"/>
        <v>0</v>
      </c>
      <c r="G46" s="7">
        <f t="shared" ca="1" si="22"/>
        <v>0</v>
      </c>
      <c r="H46" s="7">
        <f t="shared" ca="1" si="14"/>
        <v>2</v>
      </c>
      <c r="I46" s="8" t="str">
        <f t="shared" ca="1" si="23"/>
        <v>洋雞</v>
      </c>
      <c r="J46" s="7">
        <f t="shared" ca="1" si="24"/>
        <v>9</v>
      </c>
      <c r="K46" s="8" t="str">
        <f t="shared" ca="1" si="25"/>
        <v>出局</v>
      </c>
      <c r="L46" s="7">
        <f t="shared" ca="1" si="26"/>
        <v>0</v>
      </c>
      <c r="M46" s="11">
        <f t="shared" ca="1" si="27"/>
        <v>1</v>
      </c>
      <c r="N46" s="7">
        <f t="shared" ca="1" si="28"/>
        <v>1</v>
      </c>
      <c r="O46" s="11">
        <f t="shared" ca="1" si="29"/>
        <v>1</v>
      </c>
      <c r="P46" s="7">
        <f t="shared" ca="1" si="30"/>
        <v>0</v>
      </c>
    </row>
    <row r="47" spans="1:16">
      <c r="A47" s="8">
        <f t="shared" si="17"/>
        <v>36</v>
      </c>
      <c r="B47" s="7">
        <f t="shared" ca="1" si="18"/>
        <v>8</v>
      </c>
      <c r="C47" s="8" t="str">
        <f t="shared" ca="1" si="13"/>
        <v>5局上</v>
      </c>
      <c r="D47" s="7">
        <f t="shared" ca="1" si="19"/>
        <v>1</v>
      </c>
      <c r="E47" s="7">
        <f t="shared" ca="1" si="20"/>
        <v>8</v>
      </c>
      <c r="F47" s="7">
        <f t="shared" ca="1" si="21"/>
        <v>0</v>
      </c>
      <c r="G47" s="7">
        <f t="shared" ca="1" si="22"/>
        <v>0</v>
      </c>
      <c r="H47" s="7">
        <f t="shared" ca="1" si="14"/>
        <v>2</v>
      </c>
      <c r="I47" s="8" t="str">
        <f t="shared" ca="1" si="23"/>
        <v>洋雞</v>
      </c>
      <c r="J47" s="7">
        <f t="shared" ca="1" si="24"/>
        <v>1</v>
      </c>
      <c r="K47" s="8" t="str">
        <f t="shared" ca="1" si="25"/>
        <v>安打</v>
      </c>
      <c r="L47" s="7">
        <f t="shared" ca="1" si="26"/>
        <v>1</v>
      </c>
      <c r="M47" s="11">
        <f t="shared" ca="1" si="27"/>
        <v>1</v>
      </c>
      <c r="N47" s="7">
        <f t="shared" ca="1" si="28"/>
        <v>1</v>
      </c>
      <c r="O47" s="11">
        <f t="shared" ca="1" si="29"/>
        <v>11</v>
      </c>
      <c r="P47" s="7">
        <f t="shared" ca="1" si="30"/>
        <v>0</v>
      </c>
    </row>
    <row r="48" spans="1:16">
      <c r="A48" s="8">
        <f t="shared" si="17"/>
        <v>37</v>
      </c>
      <c r="B48" s="7">
        <f t="shared" ca="1" si="18"/>
        <v>8</v>
      </c>
      <c r="C48" s="8" t="str">
        <f t="shared" ca="1" si="13"/>
        <v>5局上</v>
      </c>
      <c r="D48" s="7">
        <f t="shared" ca="1" si="19"/>
        <v>2</v>
      </c>
      <c r="E48" s="7">
        <f t="shared" ca="1" si="20"/>
        <v>8</v>
      </c>
      <c r="F48" s="7">
        <f t="shared" ca="1" si="21"/>
        <v>0</v>
      </c>
      <c r="G48" s="7">
        <f t="shared" ca="1" si="22"/>
        <v>0</v>
      </c>
      <c r="H48" s="7">
        <f t="shared" ca="1" si="14"/>
        <v>2</v>
      </c>
      <c r="I48" s="8" t="str">
        <f t="shared" ca="1" si="23"/>
        <v>洋雞</v>
      </c>
      <c r="J48" s="7">
        <f t="shared" ca="1" si="24"/>
        <v>2</v>
      </c>
      <c r="K48" s="8" t="str">
        <f t="shared" ca="1" si="25"/>
        <v>出局</v>
      </c>
      <c r="L48" s="7">
        <f t="shared" ca="1" si="26"/>
        <v>1</v>
      </c>
      <c r="M48" s="11">
        <f t="shared" ca="1" si="27"/>
        <v>11</v>
      </c>
      <c r="N48" s="7">
        <f t="shared" ca="1" si="28"/>
        <v>2</v>
      </c>
      <c r="O48" s="11">
        <f t="shared" ca="1" si="29"/>
        <v>11</v>
      </c>
      <c r="P48" s="7">
        <f t="shared" ca="1" si="30"/>
        <v>0</v>
      </c>
    </row>
    <row r="49" spans="1:16">
      <c r="A49" s="8">
        <f t="shared" si="17"/>
        <v>38</v>
      </c>
      <c r="B49" s="7">
        <f t="shared" ca="1" si="18"/>
        <v>8</v>
      </c>
      <c r="C49" s="8" t="str">
        <f t="shared" ca="1" si="13"/>
        <v>5局上</v>
      </c>
      <c r="D49" s="7">
        <f t="shared" ca="1" si="19"/>
        <v>3</v>
      </c>
      <c r="E49" s="7">
        <f t="shared" ca="1" si="20"/>
        <v>8</v>
      </c>
      <c r="F49" s="7">
        <f t="shared" ca="1" si="21"/>
        <v>0</v>
      </c>
      <c r="G49" s="7">
        <f t="shared" ca="1" si="22"/>
        <v>0</v>
      </c>
      <c r="H49" s="7">
        <f t="shared" ca="1" si="14"/>
        <v>2</v>
      </c>
      <c r="I49" s="8" t="str">
        <f t="shared" ca="1" si="23"/>
        <v>洋雞</v>
      </c>
      <c r="J49" s="7">
        <f t="shared" ca="1" si="24"/>
        <v>3</v>
      </c>
      <c r="K49" s="8" t="str">
        <f t="shared" ca="1" si="25"/>
        <v>安打</v>
      </c>
      <c r="L49" s="7">
        <f t="shared" ca="1" si="26"/>
        <v>2</v>
      </c>
      <c r="M49" s="11">
        <f t="shared" ca="1" si="27"/>
        <v>11</v>
      </c>
      <c r="N49" s="7">
        <f t="shared" ca="1" si="28"/>
        <v>2</v>
      </c>
      <c r="O49" s="11">
        <f t="shared" ca="1" si="29"/>
        <v>111</v>
      </c>
      <c r="P49" s="7">
        <f t="shared" ca="1" si="30"/>
        <v>0</v>
      </c>
    </row>
    <row r="50" spans="1:16">
      <c r="A50" s="8">
        <f t="shared" si="17"/>
        <v>39</v>
      </c>
      <c r="B50" s="7">
        <f t="shared" ca="1" si="18"/>
        <v>8</v>
      </c>
      <c r="C50" s="8" t="str">
        <f t="shared" ca="1" si="13"/>
        <v>5局上</v>
      </c>
      <c r="D50" s="7">
        <f t="shared" ca="1" si="19"/>
        <v>4</v>
      </c>
      <c r="E50" s="7">
        <f t="shared" ca="1" si="20"/>
        <v>8</v>
      </c>
      <c r="F50" s="7">
        <f t="shared" ca="1" si="21"/>
        <v>1</v>
      </c>
      <c r="G50" s="7">
        <f t="shared" ca="1" si="22"/>
        <v>0</v>
      </c>
      <c r="H50" s="7">
        <f t="shared" ca="1" si="14"/>
        <v>2</v>
      </c>
      <c r="I50" s="8" t="str">
        <f t="shared" ca="1" si="23"/>
        <v>洋雞</v>
      </c>
      <c r="J50" s="7">
        <f t="shared" ca="1" si="24"/>
        <v>4</v>
      </c>
      <c r="K50" s="8" t="str">
        <f t="shared" ca="1" si="25"/>
        <v>安打</v>
      </c>
      <c r="L50" s="7">
        <f t="shared" ca="1" si="26"/>
        <v>2</v>
      </c>
      <c r="M50" s="11">
        <f t="shared" ca="1" si="27"/>
        <v>111</v>
      </c>
      <c r="N50" s="7">
        <f t="shared" ca="1" si="28"/>
        <v>2</v>
      </c>
      <c r="O50" s="11">
        <f t="shared" ca="1" si="29"/>
        <v>111</v>
      </c>
      <c r="P50" s="7">
        <f t="shared" ca="1" si="30"/>
        <v>1</v>
      </c>
    </row>
    <row r="51" spans="1:16">
      <c r="A51" s="8">
        <f t="shared" si="17"/>
        <v>40</v>
      </c>
      <c r="B51" s="7">
        <f t="shared" ca="1" si="18"/>
        <v>8</v>
      </c>
      <c r="C51" s="8" t="str">
        <f t="shared" ca="1" si="13"/>
        <v>5局上</v>
      </c>
      <c r="D51" s="7">
        <f t="shared" ca="1" si="19"/>
        <v>5</v>
      </c>
      <c r="E51" s="7">
        <f t="shared" ca="1" si="20"/>
        <v>8</v>
      </c>
      <c r="F51" s="7">
        <f t="shared" ca="1" si="21"/>
        <v>1</v>
      </c>
      <c r="G51" s="7">
        <f t="shared" ca="1" si="22"/>
        <v>0</v>
      </c>
      <c r="H51" s="7">
        <f t="shared" ca="1" si="14"/>
        <v>2</v>
      </c>
      <c r="I51" s="8" t="str">
        <f t="shared" ca="1" si="23"/>
        <v>洋雞</v>
      </c>
      <c r="J51" s="7">
        <f t="shared" ca="1" si="24"/>
        <v>5</v>
      </c>
      <c r="K51" s="8" t="str">
        <f t="shared" ca="1" si="25"/>
        <v>出局</v>
      </c>
      <c r="L51" s="7">
        <f t="shared" ca="1" si="26"/>
        <v>2</v>
      </c>
      <c r="M51" s="11">
        <f t="shared" ca="1" si="27"/>
        <v>111</v>
      </c>
      <c r="N51" s="7">
        <f t="shared" ca="1" si="28"/>
        <v>3</v>
      </c>
      <c r="O51" s="11">
        <f t="shared" ca="1" si="29"/>
        <v>111</v>
      </c>
      <c r="P51" s="7">
        <f t="shared" ca="1" si="30"/>
        <v>0</v>
      </c>
    </row>
    <row r="52" spans="1:16">
      <c r="A52" s="8">
        <f t="shared" si="17"/>
        <v>41</v>
      </c>
      <c r="B52" s="7">
        <f t="shared" ca="1" si="18"/>
        <v>9</v>
      </c>
      <c r="C52" s="8" t="str">
        <f t="shared" ca="1" si="13"/>
        <v>5局下</v>
      </c>
      <c r="D52" s="7">
        <f t="shared" ca="1" si="19"/>
        <v>5</v>
      </c>
      <c r="E52" s="7">
        <f t="shared" ca="1" si="20"/>
        <v>9</v>
      </c>
      <c r="F52" s="7">
        <f t="shared" ca="1" si="21"/>
        <v>1</v>
      </c>
      <c r="G52" s="7">
        <f t="shared" ca="1" si="22"/>
        <v>0</v>
      </c>
      <c r="H52" s="7">
        <f t="shared" ca="1" si="14"/>
        <v>3</v>
      </c>
      <c r="I52" s="8" t="str">
        <f t="shared" ca="1" si="23"/>
        <v>宏襪</v>
      </c>
      <c r="J52" s="7">
        <f t="shared" ca="1" si="24"/>
        <v>9</v>
      </c>
      <c r="K52" s="8" t="str">
        <f t="shared" ca="1" si="25"/>
        <v>出局</v>
      </c>
      <c r="L52" s="7">
        <f t="shared" ca="1" si="26"/>
        <v>0</v>
      </c>
      <c r="M52" s="11">
        <f t="shared" ca="1" si="27"/>
        <v>0</v>
      </c>
      <c r="N52" s="7">
        <f t="shared" ca="1" si="28"/>
        <v>1</v>
      </c>
      <c r="O52" s="11">
        <f t="shared" ca="1" si="29"/>
        <v>0</v>
      </c>
      <c r="P52" s="7">
        <f t="shared" ca="1" si="30"/>
        <v>0</v>
      </c>
    </row>
    <row r="53" spans="1:16">
      <c r="A53" s="8">
        <f t="shared" si="17"/>
        <v>42</v>
      </c>
      <c r="B53" s="7">
        <f t="shared" ca="1" si="18"/>
        <v>9</v>
      </c>
      <c r="C53" s="8" t="str">
        <f t="shared" ca="1" si="13"/>
        <v>5局下</v>
      </c>
      <c r="D53" s="7">
        <f t="shared" ca="1" si="19"/>
        <v>5</v>
      </c>
      <c r="E53" s="7">
        <f t="shared" ca="1" si="20"/>
        <v>1</v>
      </c>
      <c r="F53" s="7">
        <f t="shared" ca="1" si="21"/>
        <v>1</v>
      </c>
      <c r="G53" s="7">
        <f t="shared" ca="1" si="22"/>
        <v>0</v>
      </c>
      <c r="H53" s="7">
        <f t="shared" ca="1" si="14"/>
        <v>3</v>
      </c>
      <c r="I53" s="8" t="str">
        <f t="shared" ca="1" si="23"/>
        <v>宏襪</v>
      </c>
      <c r="J53" s="7">
        <f t="shared" ca="1" si="24"/>
        <v>1</v>
      </c>
      <c r="K53" s="8" t="str">
        <f t="shared" ca="1" si="25"/>
        <v>出局</v>
      </c>
      <c r="L53" s="7">
        <f t="shared" ca="1" si="26"/>
        <v>1</v>
      </c>
      <c r="M53" s="11">
        <f t="shared" ca="1" si="27"/>
        <v>0</v>
      </c>
      <c r="N53" s="7">
        <f t="shared" ca="1" si="28"/>
        <v>2</v>
      </c>
      <c r="O53" s="11">
        <f t="shared" ca="1" si="29"/>
        <v>0</v>
      </c>
      <c r="P53" s="7">
        <f t="shared" ca="1" si="30"/>
        <v>0</v>
      </c>
    </row>
    <row r="54" spans="1:16">
      <c r="A54" s="8">
        <f t="shared" si="17"/>
        <v>43</v>
      </c>
      <c r="B54" s="7">
        <f t="shared" ca="1" si="18"/>
        <v>9</v>
      </c>
      <c r="C54" s="8" t="str">
        <f t="shared" ca="1" si="13"/>
        <v>5局下</v>
      </c>
      <c r="D54" s="7">
        <f t="shared" ca="1" si="19"/>
        <v>5</v>
      </c>
      <c r="E54" s="7">
        <f t="shared" ca="1" si="20"/>
        <v>2</v>
      </c>
      <c r="F54" s="7">
        <f t="shared" ca="1" si="21"/>
        <v>1</v>
      </c>
      <c r="G54" s="7">
        <f t="shared" ca="1" si="22"/>
        <v>0</v>
      </c>
      <c r="H54" s="7">
        <f t="shared" ca="1" si="14"/>
        <v>3</v>
      </c>
      <c r="I54" s="8" t="str">
        <f t="shared" ca="1" si="23"/>
        <v>宏襪</v>
      </c>
      <c r="J54" s="7">
        <f t="shared" ca="1" si="24"/>
        <v>2</v>
      </c>
      <c r="K54" s="8" t="str">
        <f t="shared" ca="1" si="25"/>
        <v>出局</v>
      </c>
      <c r="L54" s="7">
        <f t="shared" ca="1" si="26"/>
        <v>2</v>
      </c>
      <c r="M54" s="11">
        <f t="shared" ca="1" si="27"/>
        <v>0</v>
      </c>
      <c r="N54" s="7">
        <f t="shared" ca="1" si="28"/>
        <v>3</v>
      </c>
      <c r="O54" s="11">
        <f t="shared" ca="1" si="29"/>
        <v>0</v>
      </c>
      <c r="P54" s="7">
        <f t="shared" ca="1" si="30"/>
        <v>0</v>
      </c>
    </row>
    <row r="55" spans="1:16">
      <c r="A55" s="8">
        <f t="shared" si="17"/>
        <v>44</v>
      </c>
      <c r="B55" s="7">
        <f t="shared" ca="1" si="18"/>
        <v>10</v>
      </c>
      <c r="C55" s="8" t="str">
        <f t="shared" ca="1" si="13"/>
        <v>6局上</v>
      </c>
      <c r="D55" s="7">
        <f t="shared" ca="1" si="19"/>
        <v>6</v>
      </c>
      <c r="E55" s="7">
        <f t="shared" ca="1" si="20"/>
        <v>2</v>
      </c>
      <c r="F55" s="7">
        <f t="shared" ca="1" si="21"/>
        <v>1</v>
      </c>
      <c r="G55" s="7">
        <f t="shared" ca="1" si="22"/>
        <v>0</v>
      </c>
      <c r="H55" s="7">
        <f t="shared" ca="1" si="14"/>
        <v>2</v>
      </c>
      <c r="I55" s="8" t="str">
        <f t="shared" ca="1" si="23"/>
        <v>洋雞</v>
      </c>
      <c r="J55" s="7">
        <f t="shared" ca="1" si="24"/>
        <v>6</v>
      </c>
      <c r="K55" s="8" t="str">
        <f t="shared" ca="1" si="25"/>
        <v>出局</v>
      </c>
      <c r="L55" s="7">
        <f t="shared" ca="1" si="26"/>
        <v>0</v>
      </c>
      <c r="M55" s="11">
        <f t="shared" ca="1" si="27"/>
        <v>0</v>
      </c>
      <c r="N55" s="7">
        <f t="shared" ca="1" si="28"/>
        <v>1</v>
      </c>
      <c r="O55" s="11">
        <f t="shared" ca="1" si="29"/>
        <v>0</v>
      </c>
      <c r="P55" s="7">
        <f t="shared" ca="1" si="30"/>
        <v>0</v>
      </c>
    </row>
    <row r="56" spans="1:16">
      <c r="A56" s="8">
        <f t="shared" si="17"/>
        <v>45</v>
      </c>
      <c r="B56" s="7">
        <f t="shared" ca="1" si="18"/>
        <v>10</v>
      </c>
      <c r="C56" s="8" t="str">
        <f t="shared" ca="1" si="13"/>
        <v>6局上</v>
      </c>
      <c r="D56" s="7">
        <f t="shared" ca="1" si="19"/>
        <v>7</v>
      </c>
      <c r="E56" s="7">
        <f t="shared" ca="1" si="20"/>
        <v>2</v>
      </c>
      <c r="F56" s="7">
        <f t="shared" ca="1" si="21"/>
        <v>1</v>
      </c>
      <c r="G56" s="7">
        <f t="shared" ca="1" si="22"/>
        <v>0</v>
      </c>
      <c r="H56" s="7">
        <f t="shared" ca="1" si="14"/>
        <v>2</v>
      </c>
      <c r="I56" s="8" t="str">
        <f t="shared" ca="1" si="23"/>
        <v>洋雞</v>
      </c>
      <c r="J56" s="7">
        <f t="shared" ca="1" si="24"/>
        <v>7</v>
      </c>
      <c r="K56" s="8" t="str">
        <f t="shared" ca="1" si="25"/>
        <v>出局</v>
      </c>
      <c r="L56" s="7">
        <f t="shared" ca="1" si="26"/>
        <v>1</v>
      </c>
      <c r="M56" s="11">
        <f t="shared" ca="1" si="27"/>
        <v>0</v>
      </c>
      <c r="N56" s="7">
        <f t="shared" ca="1" si="28"/>
        <v>2</v>
      </c>
      <c r="O56" s="11">
        <f t="shared" ca="1" si="29"/>
        <v>0</v>
      </c>
      <c r="P56" s="7">
        <f t="shared" ca="1" si="30"/>
        <v>0</v>
      </c>
    </row>
    <row r="57" spans="1:16">
      <c r="A57" s="8">
        <f t="shared" si="17"/>
        <v>46</v>
      </c>
      <c r="B57" s="7">
        <f t="shared" ca="1" si="18"/>
        <v>10</v>
      </c>
      <c r="C57" s="8" t="str">
        <f t="shared" ca="1" si="13"/>
        <v>6局上</v>
      </c>
      <c r="D57" s="7">
        <f t="shared" ca="1" si="19"/>
        <v>8</v>
      </c>
      <c r="E57" s="7">
        <f t="shared" ca="1" si="20"/>
        <v>2</v>
      </c>
      <c r="F57" s="7">
        <f t="shared" ca="1" si="21"/>
        <v>1</v>
      </c>
      <c r="G57" s="7">
        <f t="shared" ca="1" si="22"/>
        <v>0</v>
      </c>
      <c r="H57" s="7">
        <f t="shared" ca="1" si="14"/>
        <v>2</v>
      </c>
      <c r="I57" s="8" t="str">
        <f t="shared" ca="1" si="23"/>
        <v>洋雞</v>
      </c>
      <c r="J57" s="7">
        <f t="shared" ca="1" si="24"/>
        <v>8</v>
      </c>
      <c r="K57" s="8" t="str">
        <f t="shared" ca="1" si="25"/>
        <v>安打</v>
      </c>
      <c r="L57" s="7">
        <f t="shared" ca="1" si="26"/>
        <v>2</v>
      </c>
      <c r="M57" s="11">
        <f t="shared" ca="1" si="27"/>
        <v>0</v>
      </c>
      <c r="N57" s="7">
        <f t="shared" ca="1" si="28"/>
        <v>2</v>
      </c>
      <c r="O57" s="11">
        <f t="shared" ca="1" si="29"/>
        <v>1</v>
      </c>
      <c r="P57" s="7">
        <f t="shared" ca="1" si="30"/>
        <v>0</v>
      </c>
    </row>
    <row r="58" spans="1:16">
      <c r="A58" s="8">
        <f t="shared" si="17"/>
        <v>47</v>
      </c>
      <c r="B58" s="7">
        <f t="shared" ca="1" si="18"/>
        <v>10</v>
      </c>
      <c r="C58" s="8" t="str">
        <f t="shared" ca="1" si="13"/>
        <v>6局上</v>
      </c>
      <c r="D58" s="7">
        <f t="shared" ca="1" si="19"/>
        <v>9</v>
      </c>
      <c r="E58" s="7">
        <f t="shared" ca="1" si="20"/>
        <v>2</v>
      </c>
      <c r="F58" s="7">
        <f t="shared" ca="1" si="21"/>
        <v>1</v>
      </c>
      <c r="G58" s="7">
        <f t="shared" ca="1" si="22"/>
        <v>0</v>
      </c>
      <c r="H58" s="7">
        <f t="shared" ca="1" si="14"/>
        <v>2</v>
      </c>
      <c r="I58" s="8" t="str">
        <f t="shared" ca="1" si="23"/>
        <v>洋雞</v>
      </c>
      <c r="J58" s="7">
        <f t="shared" ca="1" si="24"/>
        <v>9</v>
      </c>
      <c r="K58" s="8" t="str">
        <f t="shared" ca="1" si="25"/>
        <v>出局</v>
      </c>
      <c r="L58" s="7">
        <f t="shared" ca="1" si="26"/>
        <v>2</v>
      </c>
      <c r="M58" s="11">
        <f t="shared" ca="1" si="27"/>
        <v>1</v>
      </c>
      <c r="N58" s="7">
        <f t="shared" ca="1" si="28"/>
        <v>3</v>
      </c>
      <c r="O58" s="11">
        <f t="shared" ca="1" si="29"/>
        <v>1</v>
      </c>
      <c r="P58" s="7">
        <f t="shared" ca="1" si="30"/>
        <v>0</v>
      </c>
    </row>
    <row r="59" spans="1:16">
      <c r="A59" s="8">
        <f t="shared" si="17"/>
        <v>48</v>
      </c>
      <c r="B59" s="7">
        <f t="shared" ca="1" si="18"/>
        <v>11</v>
      </c>
      <c r="C59" s="8" t="str">
        <f t="shared" ca="1" si="13"/>
        <v>6局下</v>
      </c>
      <c r="D59" s="7">
        <f t="shared" ca="1" si="19"/>
        <v>9</v>
      </c>
      <c r="E59" s="7">
        <f t="shared" ca="1" si="20"/>
        <v>3</v>
      </c>
      <c r="F59" s="7">
        <f t="shared" ca="1" si="21"/>
        <v>1</v>
      </c>
      <c r="G59" s="7">
        <f t="shared" ca="1" si="22"/>
        <v>0</v>
      </c>
      <c r="H59" s="7">
        <f t="shared" ca="1" si="14"/>
        <v>3</v>
      </c>
      <c r="I59" s="8" t="str">
        <f t="shared" ca="1" si="23"/>
        <v>宏襪</v>
      </c>
      <c r="J59" s="7">
        <f t="shared" ca="1" si="24"/>
        <v>3</v>
      </c>
      <c r="K59" s="8" t="str">
        <f t="shared" ca="1" si="25"/>
        <v>出局</v>
      </c>
      <c r="L59" s="7">
        <f t="shared" ca="1" si="26"/>
        <v>0</v>
      </c>
      <c r="M59" s="11">
        <f t="shared" ca="1" si="27"/>
        <v>0</v>
      </c>
      <c r="N59" s="7">
        <f t="shared" ca="1" si="28"/>
        <v>1</v>
      </c>
      <c r="O59" s="11">
        <f t="shared" ca="1" si="29"/>
        <v>0</v>
      </c>
      <c r="P59" s="7">
        <f t="shared" ca="1" si="30"/>
        <v>0</v>
      </c>
    </row>
    <row r="60" spans="1:16">
      <c r="A60" s="8">
        <f t="shared" si="17"/>
        <v>49</v>
      </c>
      <c r="B60" s="7">
        <f t="shared" ca="1" si="18"/>
        <v>11</v>
      </c>
      <c r="C60" s="8" t="str">
        <f t="shared" ca="1" si="13"/>
        <v>6局下</v>
      </c>
      <c r="D60" s="7">
        <f t="shared" ca="1" si="19"/>
        <v>9</v>
      </c>
      <c r="E60" s="7">
        <f t="shared" ca="1" si="20"/>
        <v>4</v>
      </c>
      <c r="F60" s="7">
        <f t="shared" ca="1" si="21"/>
        <v>1</v>
      </c>
      <c r="G60" s="7">
        <f t="shared" ca="1" si="22"/>
        <v>0</v>
      </c>
      <c r="H60" s="7">
        <f t="shared" ca="1" si="14"/>
        <v>3</v>
      </c>
      <c r="I60" s="8" t="str">
        <f t="shared" ca="1" si="23"/>
        <v>宏襪</v>
      </c>
      <c r="J60" s="7">
        <f t="shared" ca="1" si="24"/>
        <v>4</v>
      </c>
      <c r="K60" s="8" t="str">
        <f t="shared" ca="1" si="25"/>
        <v>出局</v>
      </c>
      <c r="L60" s="7">
        <f t="shared" ca="1" si="26"/>
        <v>1</v>
      </c>
      <c r="M60" s="11">
        <f t="shared" ca="1" si="27"/>
        <v>0</v>
      </c>
      <c r="N60" s="7">
        <f t="shared" ca="1" si="28"/>
        <v>2</v>
      </c>
      <c r="O60" s="11">
        <f t="shared" ca="1" si="29"/>
        <v>0</v>
      </c>
      <c r="P60" s="7">
        <f t="shared" ca="1" si="30"/>
        <v>0</v>
      </c>
    </row>
    <row r="61" spans="1:16">
      <c r="A61" s="8">
        <f t="shared" si="17"/>
        <v>50</v>
      </c>
      <c r="B61" s="7">
        <f t="shared" ca="1" si="18"/>
        <v>11</v>
      </c>
      <c r="C61" s="8" t="str">
        <f t="shared" ca="1" si="13"/>
        <v>6局下</v>
      </c>
      <c r="D61" s="7">
        <f t="shared" ca="1" si="19"/>
        <v>9</v>
      </c>
      <c r="E61" s="7">
        <f t="shared" ca="1" si="20"/>
        <v>5</v>
      </c>
      <c r="F61" s="7">
        <f t="shared" ca="1" si="21"/>
        <v>1</v>
      </c>
      <c r="G61" s="7">
        <f t="shared" ca="1" si="22"/>
        <v>0</v>
      </c>
      <c r="H61" s="7">
        <f t="shared" ca="1" si="14"/>
        <v>3</v>
      </c>
      <c r="I61" s="8" t="str">
        <f t="shared" ca="1" si="23"/>
        <v>宏襪</v>
      </c>
      <c r="J61" s="7">
        <f t="shared" ca="1" si="24"/>
        <v>5</v>
      </c>
      <c r="K61" s="8" t="str">
        <f t="shared" ca="1" si="25"/>
        <v>出局</v>
      </c>
      <c r="L61" s="7">
        <f t="shared" ca="1" si="26"/>
        <v>2</v>
      </c>
      <c r="M61" s="11">
        <f t="shared" ca="1" si="27"/>
        <v>0</v>
      </c>
      <c r="N61" s="7">
        <f t="shared" ca="1" si="28"/>
        <v>3</v>
      </c>
      <c r="O61" s="11">
        <f t="shared" ca="1" si="29"/>
        <v>0</v>
      </c>
      <c r="P61" s="7">
        <f t="shared" ca="1" si="30"/>
        <v>0</v>
      </c>
    </row>
    <row r="62" spans="1:16">
      <c r="A62" s="8">
        <f t="shared" si="17"/>
        <v>51</v>
      </c>
      <c r="B62" s="7">
        <f t="shared" ca="1" si="18"/>
        <v>12</v>
      </c>
      <c r="C62" s="8" t="str">
        <f t="shared" ca="1" si="13"/>
        <v>7局上</v>
      </c>
      <c r="D62" s="7">
        <f t="shared" ca="1" si="19"/>
        <v>1</v>
      </c>
      <c r="E62" s="7">
        <f t="shared" ca="1" si="20"/>
        <v>5</v>
      </c>
      <c r="F62" s="7">
        <f t="shared" ca="1" si="21"/>
        <v>1</v>
      </c>
      <c r="G62" s="7">
        <f t="shared" ca="1" si="22"/>
        <v>0</v>
      </c>
      <c r="H62" s="7">
        <f t="shared" ca="1" si="14"/>
        <v>2</v>
      </c>
      <c r="I62" s="8" t="str">
        <f t="shared" ca="1" si="23"/>
        <v>洋雞</v>
      </c>
      <c r="J62" s="7">
        <f t="shared" ca="1" si="24"/>
        <v>1</v>
      </c>
      <c r="K62" s="8" t="str">
        <f t="shared" ca="1" si="25"/>
        <v>出局</v>
      </c>
      <c r="L62" s="7">
        <f t="shared" ca="1" si="26"/>
        <v>0</v>
      </c>
      <c r="M62" s="11">
        <f t="shared" ca="1" si="27"/>
        <v>0</v>
      </c>
      <c r="N62" s="7">
        <f t="shared" ca="1" si="28"/>
        <v>1</v>
      </c>
      <c r="O62" s="11">
        <f t="shared" ca="1" si="29"/>
        <v>0</v>
      </c>
      <c r="P62" s="7">
        <f t="shared" ca="1" si="30"/>
        <v>0</v>
      </c>
    </row>
    <row r="63" spans="1:16">
      <c r="A63" s="8">
        <f t="shared" si="17"/>
        <v>52</v>
      </c>
      <c r="B63" s="7">
        <f t="shared" ca="1" si="18"/>
        <v>12</v>
      </c>
      <c r="C63" s="8" t="str">
        <f t="shared" ca="1" si="13"/>
        <v>7局上</v>
      </c>
      <c r="D63" s="7">
        <f t="shared" ca="1" si="19"/>
        <v>2</v>
      </c>
      <c r="E63" s="7">
        <f t="shared" ca="1" si="20"/>
        <v>5</v>
      </c>
      <c r="F63" s="7">
        <f t="shared" ca="1" si="21"/>
        <v>1</v>
      </c>
      <c r="G63" s="7">
        <f t="shared" ca="1" si="22"/>
        <v>0</v>
      </c>
      <c r="H63" s="7">
        <f t="shared" ca="1" si="14"/>
        <v>2</v>
      </c>
      <c r="I63" s="8" t="str">
        <f t="shared" ca="1" si="23"/>
        <v>洋雞</v>
      </c>
      <c r="J63" s="7">
        <f t="shared" ca="1" si="24"/>
        <v>2</v>
      </c>
      <c r="K63" s="8" t="str">
        <f t="shared" ca="1" si="25"/>
        <v>安打</v>
      </c>
      <c r="L63" s="7">
        <f t="shared" ca="1" si="26"/>
        <v>1</v>
      </c>
      <c r="M63" s="11">
        <f t="shared" ca="1" si="27"/>
        <v>0</v>
      </c>
      <c r="N63" s="7">
        <f t="shared" ca="1" si="28"/>
        <v>1</v>
      </c>
      <c r="O63" s="11">
        <f t="shared" ca="1" si="29"/>
        <v>1</v>
      </c>
      <c r="P63" s="7">
        <f t="shared" ca="1" si="30"/>
        <v>0</v>
      </c>
    </row>
    <row r="64" spans="1:16">
      <c r="A64" s="8">
        <f t="shared" si="17"/>
        <v>53</v>
      </c>
      <c r="B64" s="7">
        <f t="shared" ca="1" si="18"/>
        <v>12</v>
      </c>
      <c r="C64" s="8" t="str">
        <f t="shared" ca="1" si="13"/>
        <v>7局上</v>
      </c>
      <c r="D64" s="7">
        <f t="shared" ca="1" si="19"/>
        <v>3</v>
      </c>
      <c r="E64" s="7">
        <f t="shared" ca="1" si="20"/>
        <v>5</v>
      </c>
      <c r="F64" s="7">
        <f t="shared" ca="1" si="21"/>
        <v>1</v>
      </c>
      <c r="G64" s="7">
        <f t="shared" ca="1" si="22"/>
        <v>0</v>
      </c>
      <c r="H64" s="7">
        <f t="shared" ca="1" si="14"/>
        <v>2</v>
      </c>
      <c r="I64" s="8" t="str">
        <f t="shared" ca="1" si="23"/>
        <v>洋雞</v>
      </c>
      <c r="J64" s="7">
        <f t="shared" ca="1" si="24"/>
        <v>3</v>
      </c>
      <c r="K64" s="8" t="str">
        <f t="shared" ca="1" si="25"/>
        <v>出局</v>
      </c>
      <c r="L64" s="7">
        <f t="shared" ca="1" si="26"/>
        <v>1</v>
      </c>
      <c r="M64" s="11">
        <f t="shared" ca="1" si="27"/>
        <v>1</v>
      </c>
      <c r="N64" s="7">
        <f t="shared" ca="1" si="28"/>
        <v>2</v>
      </c>
      <c r="O64" s="11">
        <f t="shared" ca="1" si="29"/>
        <v>1</v>
      </c>
      <c r="P64" s="7">
        <f t="shared" ca="1" si="30"/>
        <v>0</v>
      </c>
    </row>
    <row r="65" spans="1:16">
      <c r="A65" s="8">
        <f t="shared" si="17"/>
        <v>54</v>
      </c>
      <c r="B65" s="7">
        <f t="shared" ca="1" si="18"/>
        <v>12</v>
      </c>
      <c r="C65" s="8" t="str">
        <f t="shared" ca="1" si="13"/>
        <v>7局上</v>
      </c>
      <c r="D65" s="7">
        <f t="shared" ca="1" si="19"/>
        <v>4</v>
      </c>
      <c r="E65" s="7">
        <f t="shared" ca="1" si="20"/>
        <v>5</v>
      </c>
      <c r="F65" s="7">
        <f t="shared" ca="1" si="21"/>
        <v>1</v>
      </c>
      <c r="G65" s="7">
        <f t="shared" ca="1" si="22"/>
        <v>0</v>
      </c>
      <c r="H65" s="7">
        <f t="shared" ca="1" si="14"/>
        <v>2</v>
      </c>
      <c r="I65" s="8" t="str">
        <f t="shared" ca="1" si="23"/>
        <v>洋雞</v>
      </c>
      <c r="J65" s="7">
        <f t="shared" ca="1" si="24"/>
        <v>4</v>
      </c>
      <c r="K65" s="8" t="str">
        <f t="shared" ca="1" si="25"/>
        <v>安打</v>
      </c>
      <c r="L65" s="7">
        <f t="shared" ca="1" si="26"/>
        <v>2</v>
      </c>
      <c r="M65" s="11">
        <f t="shared" ca="1" si="27"/>
        <v>1</v>
      </c>
      <c r="N65" s="7">
        <f t="shared" ca="1" si="28"/>
        <v>2</v>
      </c>
      <c r="O65" s="11">
        <f t="shared" ca="1" si="29"/>
        <v>11</v>
      </c>
      <c r="P65" s="7">
        <f t="shared" ca="1" si="30"/>
        <v>0</v>
      </c>
    </row>
    <row r="66" spans="1:16">
      <c r="A66" s="8">
        <f t="shared" si="17"/>
        <v>55</v>
      </c>
      <c r="B66" s="7">
        <f t="shared" ca="1" si="18"/>
        <v>12</v>
      </c>
      <c r="C66" s="8" t="str">
        <f t="shared" ca="1" si="13"/>
        <v>7局上</v>
      </c>
      <c r="D66" s="7">
        <f t="shared" ca="1" si="19"/>
        <v>5</v>
      </c>
      <c r="E66" s="7">
        <f t="shared" ca="1" si="20"/>
        <v>5</v>
      </c>
      <c r="F66" s="7">
        <f t="shared" ca="1" si="21"/>
        <v>1</v>
      </c>
      <c r="G66" s="7">
        <f t="shared" ca="1" si="22"/>
        <v>0</v>
      </c>
      <c r="H66" s="7">
        <f t="shared" ca="1" si="14"/>
        <v>2</v>
      </c>
      <c r="I66" s="8" t="str">
        <f t="shared" ca="1" si="23"/>
        <v>洋雞</v>
      </c>
      <c r="J66" s="7">
        <f t="shared" ca="1" si="24"/>
        <v>5</v>
      </c>
      <c r="K66" s="8" t="str">
        <f t="shared" ca="1" si="25"/>
        <v>出局</v>
      </c>
      <c r="L66" s="7">
        <f t="shared" ca="1" si="26"/>
        <v>2</v>
      </c>
      <c r="M66" s="11">
        <f t="shared" ca="1" si="27"/>
        <v>11</v>
      </c>
      <c r="N66" s="7">
        <f t="shared" ca="1" si="28"/>
        <v>3</v>
      </c>
      <c r="O66" s="11">
        <f t="shared" ca="1" si="29"/>
        <v>11</v>
      </c>
      <c r="P66" s="7">
        <f t="shared" ca="1" si="30"/>
        <v>0</v>
      </c>
    </row>
    <row r="67" spans="1:16">
      <c r="A67" s="8">
        <f t="shared" si="17"/>
        <v>56</v>
      </c>
      <c r="B67" s="7">
        <f t="shared" ca="1" si="18"/>
        <v>13</v>
      </c>
      <c r="C67" s="8" t="str">
        <f t="shared" ca="1" si="13"/>
        <v>7局下</v>
      </c>
      <c r="D67" s="7">
        <f t="shared" ca="1" si="19"/>
        <v>5</v>
      </c>
      <c r="E67" s="7">
        <f t="shared" ca="1" si="20"/>
        <v>6</v>
      </c>
      <c r="F67" s="7">
        <f t="shared" ca="1" si="21"/>
        <v>1</v>
      </c>
      <c r="G67" s="7">
        <f t="shared" ca="1" si="22"/>
        <v>0</v>
      </c>
      <c r="H67" s="7">
        <f t="shared" ca="1" si="14"/>
        <v>3</v>
      </c>
      <c r="I67" s="8" t="str">
        <f t="shared" ca="1" si="23"/>
        <v>宏襪</v>
      </c>
      <c r="J67" s="7">
        <f t="shared" ca="1" si="24"/>
        <v>6</v>
      </c>
      <c r="K67" s="8" t="str">
        <f t="shared" ca="1" si="25"/>
        <v>安打</v>
      </c>
      <c r="L67" s="7">
        <f t="shared" ca="1" si="26"/>
        <v>0</v>
      </c>
      <c r="M67" s="11">
        <f t="shared" ca="1" si="27"/>
        <v>0</v>
      </c>
      <c r="N67" s="7">
        <f t="shared" ca="1" si="28"/>
        <v>0</v>
      </c>
      <c r="O67" s="11">
        <f t="shared" ca="1" si="29"/>
        <v>1</v>
      </c>
      <c r="P67" s="7">
        <f t="shared" ca="1" si="30"/>
        <v>0</v>
      </c>
    </row>
    <row r="68" spans="1:16">
      <c r="A68" s="8">
        <f t="shared" si="17"/>
        <v>57</v>
      </c>
      <c r="B68" s="7">
        <f t="shared" ca="1" si="18"/>
        <v>13</v>
      </c>
      <c r="C68" s="8" t="str">
        <f t="shared" ca="1" si="13"/>
        <v>7局下</v>
      </c>
      <c r="D68" s="7">
        <f t="shared" ca="1" si="19"/>
        <v>5</v>
      </c>
      <c r="E68" s="7">
        <f t="shared" ca="1" si="20"/>
        <v>7</v>
      </c>
      <c r="F68" s="7">
        <f t="shared" ca="1" si="21"/>
        <v>1</v>
      </c>
      <c r="G68" s="7">
        <f t="shared" ca="1" si="22"/>
        <v>0</v>
      </c>
      <c r="H68" s="7">
        <f t="shared" ca="1" si="14"/>
        <v>3</v>
      </c>
      <c r="I68" s="8" t="str">
        <f t="shared" ca="1" si="23"/>
        <v>宏襪</v>
      </c>
      <c r="J68" s="7">
        <f t="shared" ca="1" si="24"/>
        <v>7</v>
      </c>
      <c r="K68" s="8" t="str">
        <f t="shared" ca="1" si="25"/>
        <v>安打</v>
      </c>
      <c r="L68" s="7">
        <f t="shared" ca="1" si="26"/>
        <v>0</v>
      </c>
      <c r="M68" s="11">
        <f t="shared" ca="1" si="27"/>
        <v>1</v>
      </c>
      <c r="N68" s="7">
        <f t="shared" ca="1" si="28"/>
        <v>0</v>
      </c>
      <c r="O68" s="11">
        <f t="shared" ca="1" si="29"/>
        <v>11</v>
      </c>
      <c r="P68" s="7">
        <f t="shared" ca="1" si="30"/>
        <v>0</v>
      </c>
    </row>
    <row r="69" spans="1:16">
      <c r="A69" s="8">
        <f t="shared" si="17"/>
        <v>58</v>
      </c>
      <c r="B69" s="7">
        <f t="shared" ca="1" si="18"/>
        <v>13</v>
      </c>
      <c r="C69" s="8" t="str">
        <f t="shared" ca="1" si="13"/>
        <v>7局下</v>
      </c>
      <c r="D69" s="7">
        <f t="shared" ca="1" si="19"/>
        <v>5</v>
      </c>
      <c r="E69" s="7">
        <f t="shared" ca="1" si="20"/>
        <v>8</v>
      </c>
      <c r="F69" s="7">
        <f t="shared" ca="1" si="21"/>
        <v>1</v>
      </c>
      <c r="G69" s="7">
        <f t="shared" ca="1" si="22"/>
        <v>0</v>
      </c>
      <c r="H69" s="7">
        <f t="shared" ca="1" si="14"/>
        <v>3</v>
      </c>
      <c r="I69" s="8" t="str">
        <f t="shared" ca="1" si="23"/>
        <v>宏襪</v>
      </c>
      <c r="J69" s="7">
        <f t="shared" ca="1" si="24"/>
        <v>8</v>
      </c>
      <c r="K69" s="8" t="str">
        <f t="shared" ca="1" si="25"/>
        <v>出局</v>
      </c>
      <c r="L69" s="7">
        <f t="shared" ca="1" si="26"/>
        <v>0</v>
      </c>
      <c r="M69" s="11">
        <f t="shared" ca="1" si="27"/>
        <v>11</v>
      </c>
      <c r="N69" s="7">
        <f t="shared" ca="1" si="28"/>
        <v>1</v>
      </c>
      <c r="O69" s="11">
        <f t="shared" ca="1" si="29"/>
        <v>11</v>
      </c>
      <c r="P69" s="7">
        <f t="shared" ca="1" si="30"/>
        <v>0</v>
      </c>
    </row>
    <row r="70" spans="1:16">
      <c r="A70" s="8">
        <f t="shared" si="17"/>
        <v>59</v>
      </c>
      <c r="B70" s="7">
        <f t="shared" ca="1" si="18"/>
        <v>13</v>
      </c>
      <c r="C70" s="8" t="str">
        <f t="shared" ca="1" si="13"/>
        <v>7局下</v>
      </c>
      <c r="D70" s="7">
        <f t="shared" ca="1" si="19"/>
        <v>5</v>
      </c>
      <c r="E70" s="7">
        <f t="shared" ca="1" si="20"/>
        <v>9</v>
      </c>
      <c r="F70" s="7">
        <f t="shared" ca="1" si="21"/>
        <v>1</v>
      </c>
      <c r="G70" s="7">
        <f t="shared" ca="1" si="22"/>
        <v>0</v>
      </c>
      <c r="H70" s="7">
        <f t="shared" ca="1" si="14"/>
        <v>3</v>
      </c>
      <c r="I70" s="8" t="str">
        <f t="shared" ca="1" si="23"/>
        <v>宏襪</v>
      </c>
      <c r="J70" s="7">
        <f t="shared" ca="1" si="24"/>
        <v>9</v>
      </c>
      <c r="K70" s="8" t="str">
        <f t="shared" ca="1" si="25"/>
        <v>出局</v>
      </c>
      <c r="L70" s="7">
        <f t="shared" ca="1" si="26"/>
        <v>1</v>
      </c>
      <c r="M70" s="11">
        <f t="shared" ca="1" si="27"/>
        <v>11</v>
      </c>
      <c r="N70" s="7">
        <f t="shared" ca="1" si="28"/>
        <v>2</v>
      </c>
      <c r="O70" s="11">
        <f t="shared" ca="1" si="29"/>
        <v>11</v>
      </c>
      <c r="P70" s="7">
        <f t="shared" ca="1" si="30"/>
        <v>0</v>
      </c>
    </row>
    <row r="71" spans="1:16">
      <c r="A71" s="8">
        <f t="shared" si="17"/>
        <v>60</v>
      </c>
      <c r="B71" s="7">
        <f t="shared" ca="1" si="18"/>
        <v>13</v>
      </c>
      <c r="C71" s="8" t="str">
        <f t="shared" ca="1" si="13"/>
        <v>7局下</v>
      </c>
      <c r="D71" s="7">
        <f t="shared" ca="1" si="19"/>
        <v>5</v>
      </c>
      <c r="E71" s="7">
        <f t="shared" ca="1" si="20"/>
        <v>1</v>
      </c>
      <c r="F71" s="7">
        <f t="shared" ca="1" si="21"/>
        <v>1</v>
      </c>
      <c r="G71" s="7">
        <f t="shared" ca="1" si="22"/>
        <v>0</v>
      </c>
      <c r="H71" s="7">
        <f t="shared" ca="1" si="14"/>
        <v>3</v>
      </c>
      <c r="I71" s="8" t="str">
        <f t="shared" ca="1" si="23"/>
        <v>宏襪</v>
      </c>
      <c r="J71" s="7">
        <f t="shared" ca="1" si="24"/>
        <v>1</v>
      </c>
      <c r="K71" s="8" t="str">
        <f t="shared" ca="1" si="25"/>
        <v>出局</v>
      </c>
      <c r="L71" s="7">
        <f t="shared" ca="1" si="26"/>
        <v>2</v>
      </c>
      <c r="M71" s="11">
        <f t="shared" ca="1" si="27"/>
        <v>11</v>
      </c>
      <c r="N71" s="7">
        <f t="shared" ca="1" si="28"/>
        <v>3</v>
      </c>
      <c r="O71" s="11">
        <f t="shared" ca="1" si="29"/>
        <v>11</v>
      </c>
      <c r="P71" s="7">
        <f t="shared" ca="1" si="30"/>
        <v>0</v>
      </c>
    </row>
    <row r="72" spans="1:16">
      <c r="A72" s="8">
        <f t="shared" si="17"/>
        <v>61</v>
      </c>
      <c r="B72" s="7">
        <f t="shared" ca="1" si="18"/>
        <v>14</v>
      </c>
      <c r="C72" s="8" t="str">
        <f t="shared" ca="1" si="13"/>
        <v>8局上</v>
      </c>
      <c r="D72" s="7">
        <f t="shared" ca="1" si="19"/>
        <v>6</v>
      </c>
      <c r="E72" s="7">
        <f t="shared" ca="1" si="20"/>
        <v>1</v>
      </c>
      <c r="F72" s="7">
        <f t="shared" ca="1" si="21"/>
        <v>1</v>
      </c>
      <c r="G72" s="7">
        <f t="shared" ca="1" si="22"/>
        <v>0</v>
      </c>
      <c r="H72" s="7">
        <f t="shared" ca="1" si="14"/>
        <v>2</v>
      </c>
      <c r="I72" s="8" t="str">
        <f t="shared" ca="1" si="23"/>
        <v>洋雞</v>
      </c>
      <c r="J72" s="7">
        <f t="shared" ca="1" si="24"/>
        <v>6</v>
      </c>
      <c r="K72" s="8" t="str">
        <f t="shared" ca="1" si="25"/>
        <v>安打</v>
      </c>
      <c r="L72" s="7">
        <f t="shared" ca="1" si="26"/>
        <v>0</v>
      </c>
      <c r="M72" s="11">
        <f t="shared" ca="1" si="27"/>
        <v>0</v>
      </c>
      <c r="N72" s="7">
        <f t="shared" ca="1" si="28"/>
        <v>0</v>
      </c>
      <c r="O72" s="11">
        <f t="shared" ca="1" si="29"/>
        <v>1</v>
      </c>
      <c r="P72" s="7">
        <f t="shared" ca="1" si="30"/>
        <v>0</v>
      </c>
    </row>
    <row r="73" spans="1:16">
      <c r="A73" s="8">
        <f t="shared" si="17"/>
        <v>62</v>
      </c>
      <c r="B73" s="7">
        <f t="shared" ca="1" si="18"/>
        <v>14</v>
      </c>
      <c r="C73" s="8" t="str">
        <f t="shared" ca="1" si="13"/>
        <v>8局上</v>
      </c>
      <c r="D73" s="7">
        <f t="shared" ca="1" si="19"/>
        <v>7</v>
      </c>
      <c r="E73" s="7">
        <f t="shared" ca="1" si="20"/>
        <v>1</v>
      </c>
      <c r="F73" s="7">
        <f t="shared" ca="1" si="21"/>
        <v>1</v>
      </c>
      <c r="G73" s="7">
        <f t="shared" ca="1" si="22"/>
        <v>0</v>
      </c>
      <c r="H73" s="7">
        <f t="shared" ca="1" si="14"/>
        <v>2</v>
      </c>
      <c r="I73" s="8" t="str">
        <f t="shared" ca="1" si="23"/>
        <v>洋雞</v>
      </c>
      <c r="J73" s="7">
        <f t="shared" ca="1" si="24"/>
        <v>7</v>
      </c>
      <c r="K73" s="8" t="str">
        <f t="shared" ca="1" si="25"/>
        <v>出局</v>
      </c>
      <c r="L73" s="7">
        <f t="shared" ca="1" si="26"/>
        <v>0</v>
      </c>
      <c r="M73" s="11">
        <f t="shared" ca="1" si="27"/>
        <v>1</v>
      </c>
      <c r="N73" s="7">
        <f t="shared" ca="1" si="28"/>
        <v>1</v>
      </c>
      <c r="O73" s="11">
        <f t="shared" ca="1" si="29"/>
        <v>1</v>
      </c>
      <c r="P73" s="7">
        <f t="shared" ca="1" si="30"/>
        <v>0</v>
      </c>
    </row>
    <row r="74" spans="1:16">
      <c r="A74" s="8">
        <f t="shared" si="17"/>
        <v>63</v>
      </c>
      <c r="B74" s="7">
        <f t="shared" ca="1" si="18"/>
        <v>14</v>
      </c>
      <c r="C74" s="8" t="str">
        <f t="shared" ca="1" si="13"/>
        <v>8局上</v>
      </c>
      <c r="D74" s="7">
        <f t="shared" ca="1" si="19"/>
        <v>8</v>
      </c>
      <c r="E74" s="7">
        <f t="shared" ca="1" si="20"/>
        <v>1</v>
      </c>
      <c r="F74" s="7">
        <f t="shared" ca="1" si="21"/>
        <v>1</v>
      </c>
      <c r="G74" s="7">
        <f t="shared" ca="1" si="22"/>
        <v>0</v>
      </c>
      <c r="H74" s="7">
        <f t="shared" ca="1" si="14"/>
        <v>2</v>
      </c>
      <c r="I74" s="8" t="str">
        <f t="shared" ca="1" si="23"/>
        <v>洋雞</v>
      </c>
      <c r="J74" s="7">
        <f t="shared" ca="1" si="24"/>
        <v>8</v>
      </c>
      <c r="K74" s="8" t="str">
        <f t="shared" ca="1" si="25"/>
        <v>出局</v>
      </c>
      <c r="L74" s="7">
        <f t="shared" ca="1" si="26"/>
        <v>1</v>
      </c>
      <c r="M74" s="11">
        <f t="shared" ca="1" si="27"/>
        <v>1</v>
      </c>
      <c r="N74" s="7">
        <f t="shared" ca="1" si="28"/>
        <v>2</v>
      </c>
      <c r="O74" s="11">
        <f t="shared" ca="1" si="29"/>
        <v>1</v>
      </c>
      <c r="P74" s="7">
        <f t="shared" ca="1" si="30"/>
        <v>0</v>
      </c>
    </row>
    <row r="75" spans="1:16">
      <c r="A75" s="8">
        <f t="shared" ref="A75:A80" si="31">A74+1</f>
        <v>64</v>
      </c>
      <c r="B75" s="7">
        <f t="shared" ca="1" si="18"/>
        <v>14</v>
      </c>
      <c r="C75" s="8" t="str">
        <f t="shared" ca="1" si="13"/>
        <v>8局上</v>
      </c>
      <c r="D75" s="7">
        <f t="shared" ca="1" si="19"/>
        <v>9</v>
      </c>
      <c r="E75" s="7">
        <f t="shared" ca="1" si="20"/>
        <v>1</v>
      </c>
      <c r="F75" s="7">
        <f t="shared" ca="1" si="21"/>
        <v>1</v>
      </c>
      <c r="G75" s="7">
        <f t="shared" ca="1" si="22"/>
        <v>0</v>
      </c>
      <c r="H75" s="7">
        <f t="shared" ca="1" si="14"/>
        <v>2</v>
      </c>
      <c r="I75" s="8" t="str">
        <f t="shared" ca="1" si="23"/>
        <v>洋雞</v>
      </c>
      <c r="J75" s="7">
        <f t="shared" ca="1" si="24"/>
        <v>9</v>
      </c>
      <c r="K75" s="8" t="str">
        <f t="shared" ca="1" si="25"/>
        <v>出局</v>
      </c>
      <c r="L75" s="7">
        <f t="shared" ca="1" si="26"/>
        <v>2</v>
      </c>
      <c r="M75" s="11">
        <f t="shared" ca="1" si="27"/>
        <v>1</v>
      </c>
      <c r="N75" s="7">
        <f t="shared" ca="1" si="28"/>
        <v>3</v>
      </c>
      <c r="O75" s="11">
        <f t="shared" ca="1" si="29"/>
        <v>1</v>
      </c>
      <c r="P75" s="7">
        <f t="shared" ca="1" si="30"/>
        <v>0</v>
      </c>
    </row>
    <row r="76" spans="1:16">
      <c r="A76" s="8">
        <f t="shared" si="31"/>
        <v>65</v>
      </c>
      <c r="B76" s="7">
        <f t="shared" ref="B76:B111" ca="1" si="32">IF(B75&lt;&gt;"",IF(N75=3,IF(B75+1&gt;=18,"",B75+1),B75),"")</f>
        <v>15</v>
      </c>
      <c r="C76" s="8" t="str">
        <f t="shared" ca="1" si="13"/>
        <v>8局下</v>
      </c>
      <c r="D76" s="7">
        <f t="shared" ref="D76:D111" ca="1" si="33">IF(B76&lt;&gt;"",IF(H76=2,IF(D75=9,1,D75+1),D75),"")</f>
        <v>9</v>
      </c>
      <c r="E76" s="7">
        <f t="shared" ref="E76:E111" ca="1" si="34">IF(B76&lt;&gt;"",IF(H76=3,IF(E75=9,1,E75+1),E75),"")</f>
        <v>2</v>
      </c>
      <c r="F76" s="7">
        <f t="shared" ref="F76:F111" ca="1" si="35">IF(B76&lt;&gt;"",IF(H76=2,F75+P76,F75),"")</f>
        <v>1</v>
      </c>
      <c r="G76" s="7">
        <f t="shared" ref="G76:G107" ca="1" si="36">IF(B76&lt;&gt;"",IF(H76=3,G75+P76,G75),"")</f>
        <v>0</v>
      </c>
      <c r="H76" s="7">
        <f t="shared" ca="1" si="14"/>
        <v>3</v>
      </c>
      <c r="I76" s="8" t="str">
        <f t="shared" ref="I76:I107" ca="1" si="37">IF(B76&lt;&gt;"",IF(H76=2,$B$1,$C$1),"")</f>
        <v>宏襪</v>
      </c>
      <c r="J76" s="7">
        <f t="shared" ref="J76:J111" ca="1" si="38">IF(B76&lt;&gt;"",IF(H76=2,D76,E76),"")</f>
        <v>2</v>
      </c>
      <c r="K76" s="8" t="str">
        <f t="shared" ref="K76:K107" ca="1" si="39">IF(B76&lt;&gt;"",IF(RAND()&lt;=VLOOKUP(J76,$R$12:$T$20,H76),"安打","出局"),"")</f>
        <v>出局</v>
      </c>
      <c r="L76" s="7">
        <f t="shared" ref="L76:L111" ca="1" si="40">IF(B76&lt;&gt;"",IF(N75&gt;=3,0,N75),"")</f>
        <v>0</v>
      </c>
      <c r="M76" s="11">
        <f t="shared" ref="M76:M111" ca="1" si="41">IF(B76&lt;&gt;"",IF(N75&gt;=3,0,O75),"")</f>
        <v>0</v>
      </c>
      <c r="N76" s="7">
        <f t="shared" ref="N76:N111" ca="1" si="42">IF(B76&lt;&gt;"",IF(K76="安打",L76,L76+1),"")</f>
        <v>1</v>
      </c>
      <c r="O76" s="11">
        <f t="shared" ref="O76:O111" ca="1" si="43">IF(B76&lt;&gt;"",IF(K76="安打",VLOOKUP(M76,$R$24:$T$31,2),M76),"")</f>
        <v>0</v>
      </c>
      <c r="P76" s="7">
        <f t="shared" ref="P76:P111" ca="1" si="44">IF(B76&lt;&gt;"",IF(K76="安打",VLOOKUP(M76,$R$24:$T$31,3),0),"")</f>
        <v>0</v>
      </c>
    </row>
    <row r="77" spans="1:16">
      <c r="A77" s="8">
        <f t="shared" si="31"/>
        <v>66</v>
      </c>
      <c r="B77" s="7">
        <f t="shared" ca="1" si="32"/>
        <v>15</v>
      </c>
      <c r="C77" s="8" t="str">
        <f t="shared" ref="C77:C111" ca="1" si="45">IF(B77&lt;&gt;"",IF(AND(N76&gt;=3,B77&gt;18),"",INT(B77/2)+1)&amp;"局"&amp;IF(MOD(B77,2)=1,"下","上"),"")</f>
        <v>8局下</v>
      </c>
      <c r="D77" s="7">
        <f t="shared" ca="1" si="33"/>
        <v>9</v>
      </c>
      <c r="E77" s="7">
        <f t="shared" ca="1" si="34"/>
        <v>3</v>
      </c>
      <c r="F77" s="7">
        <f t="shared" ca="1" si="35"/>
        <v>1</v>
      </c>
      <c r="G77" s="7">
        <f t="shared" ca="1" si="36"/>
        <v>0</v>
      </c>
      <c r="H77" s="7">
        <f t="shared" ref="H77:H111" ca="1" si="46">IF(B77&lt;&gt;"",IF(MOD(B77,2)=0,2,3),"")</f>
        <v>3</v>
      </c>
      <c r="I77" s="8" t="str">
        <f t="shared" ca="1" si="37"/>
        <v>宏襪</v>
      </c>
      <c r="J77" s="7">
        <f t="shared" ca="1" si="38"/>
        <v>3</v>
      </c>
      <c r="K77" s="8" t="str">
        <f t="shared" ca="1" si="39"/>
        <v>出局</v>
      </c>
      <c r="L77" s="7">
        <f t="shared" ca="1" si="40"/>
        <v>1</v>
      </c>
      <c r="M77" s="11">
        <f t="shared" ca="1" si="41"/>
        <v>0</v>
      </c>
      <c r="N77" s="7">
        <f t="shared" ca="1" si="42"/>
        <v>2</v>
      </c>
      <c r="O77" s="11">
        <f t="shared" ca="1" si="43"/>
        <v>0</v>
      </c>
      <c r="P77" s="7">
        <f t="shared" ca="1" si="44"/>
        <v>0</v>
      </c>
    </row>
    <row r="78" spans="1:16">
      <c r="A78" s="8">
        <f t="shared" si="31"/>
        <v>67</v>
      </c>
      <c r="B78" s="7">
        <f t="shared" ca="1" si="32"/>
        <v>15</v>
      </c>
      <c r="C78" s="8" t="str">
        <f t="shared" ca="1" si="45"/>
        <v>8局下</v>
      </c>
      <c r="D78" s="7">
        <f t="shared" ca="1" si="33"/>
        <v>9</v>
      </c>
      <c r="E78" s="7">
        <f t="shared" ca="1" si="34"/>
        <v>4</v>
      </c>
      <c r="F78" s="7">
        <f t="shared" ca="1" si="35"/>
        <v>1</v>
      </c>
      <c r="G78" s="7">
        <f t="shared" ca="1" si="36"/>
        <v>0</v>
      </c>
      <c r="H78" s="7">
        <f t="shared" ca="1" si="46"/>
        <v>3</v>
      </c>
      <c r="I78" s="8" t="str">
        <f t="shared" ca="1" si="37"/>
        <v>宏襪</v>
      </c>
      <c r="J78" s="7">
        <f t="shared" ca="1" si="38"/>
        <v>4</v>
      </c>
      <c r="K78" s="8" t="str">
        <f t="shared" ca="1" si="39"/>
        <v>出局</v>
      </c>
      <c r="L78" s="7">
        <f t="shared" ca="1" si="40"/>
        <v>2</v>
      </c>
      <c r="M78" s="11">
        <f t="shared" ca="1" si="41"/>
        <v>0</v>
      </c>
      <c r="N78" s="7">
        <f t="shared" ca="1" si="42"/>
        <v>3</v>
      </c>
      <c r="O78" s="11">
        <f t="shared" ca="1" si="43"/>
        <v>0</v>
      </c>
      <c r="P78" s="7">
        <f t="shared" ca="1" si="44"/>
        <v>0</v>
      </c>
    </row>
    <row r="79" spans="1:16">
      <c r="A79" s="8">
        <f t="shared" si="31"/>
        <v>68</v>
      </c>
      <c r="B79" s="7">
        <f t="shared" ca="1" si="32"/>
        <v>16</v>
      </c>
      <c r="C79" s="8" t="str">
        <f t="shared" ca="1" si="45"/>
        <v>9局上</v>
      </c>
      <c r="D79" s="7">
        <f t="shared" ca="1" si="33"/>
        <v>1</v>
      </c>
      <c r="E79" s="7">
        <f t="shared" ca="1" si="34"/>
        <v>4</v>
      </c>
      <c r="F79" s="7">
        <f t="shared" ca="1" si="35"/>
        <v>1</v>
      </c>
      <c r="G79" s="7">
        <f t="shared" ca="1" si="36"/>
        <v>0</v>
      </c>
      <c r="H79" s="7">
        <f t="shared" ca="1" si="46"/>
        <v>2</v>
      </c>
      <c r="I79" s="8" t="str">
        <f t="shared" ca="1" si="37"/>
        <v>洋雞</v>
      </c>
      <c r="J79" s="7">
        <f t="shared" ca="1" si="38"/>
        <v>1</v>
      </c>
      <c r="K79" s="8" t="str">
        <f t="shared" ca="1" si="39"/>
        <v>安打</v>
      </c>
      <c r="L79" s="7">
        <f t="shared" ca="1" si="40"/>
        <v>0</v>
      </c>
      <c r="M79" s="11">
        <f t="shared" ca="1" si="41"/>
        <v>0</v>
      </c>
      <c r="N79" s="7">
        <f t="shared" ca="1" si="42"/>
        <v>0</v>
      </c>
      <c r="O79" s="11">
        <f t="shared" ca="1" si="43"/>
        <v>1</v>
      </c>
      <c r="P79" s="7">
        <f t="shared" ca="1" si="44"/>
        <v>0</v>
      </c>
    </row>
    <row r="80" spans="1:16">
      <c r="A80" s="8">
        <f t="shared" si="31"/>
        <v>69</v>
      </c>
      <c r="B80" s="7">
        <f t="shared" ca="1" si="32"/>
        <v>16</v>
      </c>
      <c r="C80" s="8" t="str">
        <f t="shared" ca="1" si="45"/>
        <v>9局上</v>
      </c>
      <c r="D80" s="7">
        <f t="shared" ca="1" si="33"/>
        <v>2</v>
      </c>
      <c r="E80" s="7">
        <f t="shared" ca="1" si="34"/>
        <v>4</v>
      </c>
      <c r="F80" s="7">
        <f t="shared" ca="1" si="35"/>
        <v>1</v>
      </c>
      <c r="G80" s="7">
        <f t="shared" ca="1" si="36"/>
        <v>0</v>
      </c>
      <c r="H80" s="7">
        <f t="shared" ca="1" si="46"/>
        <v>2</v>
      </c>
      <c r="I80" s="8" t="str">
        <f t="shared" ca="1" si="37"/>
        <v>洋雞</v>
      </c>
      <c r="J80" s="7">
        <f t="shared" ca="1" si="38"/>
        <v>2</v>
      </c>
      <c r="K80" s="8" t="str">
        <f t="shared" ca="1" si="39"/>
        <v>出局</v>
      </c>
      <c r="L80" s="7">
        <f t="shared" ca="1" si="40"/>
        <v>0</v>
      </c>
      <c r="M80" s="11">
        <f t="shared" ca="1" si="41"/>
        <v>1</v>
      </c>
      <c r="N80" s="7">
        <f t="shared" ca="1" si="42"/>
        <v>1</v>
      </c>
      <c r="O80" s="11">
        <f t="shared" ca="1" si="43"/>
        <v>1</v>
      </c>
      <c r="P80" s="7">
        <f t="shared" ca="1" si="44"/>
        <v>0</v>
      </c>
    </row>
    <row r="81" spans="1:16">
      <c r="A81" s="8">
        <f t="shared" ref="A81:A93" si="47">A80+1</f>
        <v>70</v>
      </c>
      <c r="B81" s="7">
        <f t="shared" ca="1" si="32"/>
        <v>16</v>
      </c>
      <c r="C81" s="8" t="str">
        <f t="shared" ca="1" si="45"/>
        <v>9局上</v>
      </c>
      <c r="D81" s="7">
        <f t="shared" ca="1" si="33"/>
        <v>3</v>
      </c>
      <c r="E81" s="7">
        <f t="shared" ca="1" si="34"/>
        <v>4</v>
      </c>
      <c r="F81" s="7">
        <f t="shared" ca="1" si="35"/>
        <v>1</v>
      </c>
      <c r="G81" s="7">
        <f t="shared" ca="1" si="36"/>
        <v>0</v>
      </c>
      <c r="H81" s="7">
        <f t="shared" ca="1" si="46"/>
        <v>2</v>
      </c>
      <c r="I81" s="8" t="str">
        <f t="shared" ca="1" si="37"/>
        <v>洋雞</v>
      </c>
      <c r="J81" s="7">
        <f t="shared" ca="1" si="38"/>
        <v>3</v>
      </c>
      <c r="K81" s="8" t="str">
        <f t="shared" ca="1" si="39"/>
        <v>安打</v>
      </c>
      <c r="L81" s="7">
        <f t="shared" ca="1" si="40"/>
        <v>1</v>
      </c>
      <c r="M81" s="11">
        <f t="shared" ca="1" si="41"/>
        <v>1</v>
      </c>
      <c r="N81" s="7">
        <f t="shared" ca="1" si="42"/>
        <v>1</v>
      </c>
      <c r="O81" s="11">
        <f t="shared" ca="1" si="43"/>
        <v>11</v>
      </c>
      <c r="P81" s="7">
        <f t="shared" ca="1" si="44"/>
        <v>0</v>
      </c>
    </row>
    <row r="82" spans="1:16">
      <c r="A82" s="8">
        <f t="shared" si="47"/>
        <v>71</v>
      </c>
      <c r="B82" s="7">
        <f t="shared" ca="1" si="32"/>
        <v>16</v>
      </c>
      <c r="C82" s="8" t="str">
        <f t="shared" ca="1" si="45"/>
        <v>9局上</v>
      </c>
      <c r="D82" s="7">
        <f t="shared" ca="1" si="33"/>
        <v>4</v>
      </c>
      <c r="E82" s="7">
        <f t="shared" ca="1" si="34"/>
        <v>4</v>
      </c>
      <c r="F82" s="7">
        <f t="shared" ca="1" si="35"/>
        <v>1</v>
      </c>
      <c r="G82" s="7">
        <f t="shared" ca="1" si="36"/>
        <v>0</v>
      </c>
      <c r="H82" s="7">
        <f t="shared" ca="1" si="46"/>
        <v>2</v>
      </c>
      <c r="I82" s="8" t="str">
        <f t="shared" ca="1" si="37"/>
        <v>洋雞</v>
      </c>
      <c r="J82" s="7">
        <f t="shared" ca="1" si="38"/>
        <v>4</v>
      </c>
      <c r="K82" s="8" t="str">
        <f t="shared" ca="1" si="39"/>
        <v>安打</v>
      </c>
      <c r="L82" s="7">
        <f t="shared" ca="1" si="40"/>
        <v>1</v>
      </c>
      <c r="M82" s="11">
        <f t="shared" ca="1" si="41"/>
        <v>11</v>
      </c>
      <c r="N82" s="7">
        <f t="shared" ca="1" si="42"/>
        <v>1</v>
      </c>
      <c r="O82" s="11">
        <f t="shared" ca="1" si="43"/>
        <v>111</v>
      </c>
      <c r="P82" s="7">
        <f t="shared" ca="1" si="44"/>
        <v>0</v>
      </c>
    </row>
    <row r="83" spans="1:16">
      <c r="A83" s="8">
        <f t="shared" si="47"/>
        <v>72</v>
      </c>
      <c r="B83" s="7">
        <f t="shared" ca="1" si="32"/>
        <v>16</v>
      </c>
      <c r="C83" s="8" t="str">
        <f t="shared" ca="1" si="45"/>
        <v>9局上</v>
      </c>
      <c r="D83" s="7">
        <f t="shared" ca="1" si="33"/>
        <v>5</v>
      </c>
      <c r="E83" s="7">
        <f t="shared" ca="1" si="34"/>
        <v>4</v>
      </c>
      <c r="F83" s="7">
        <f t="shared" ca="1" si="35"/>
        <v>1</v>
      </c>
      <c r="G83" s="7">
        <f t="shared" ca="1" si="36"/>
        <v>0</v>
      </c>
      <c r="H83" s="7">
        <f t="shared" ca="1" si="46"/>
        <v>2</v>
      </c>
      <c r="I83" s="8" t="str">
        <f t="shared" ca="1" si="37"/>
        <v>洋雞</v>
      </c>
      <c r="J83" s="7">
        <f t="shared" ca="1" si="38"/>
        <v>5</v>
      </c>
      <c r="K83" s="8" t="str">
        <f t="shared" ca="1" si="39"/>
        <v>出局</v>
      </c>
      <c r="L83" s="7">
        <f t="shared" ca="1" si="40"/>
        <v>1</v>
      </c>
      <c r="M83" s="11">
        <f t="shared" ca="1" si="41"/>
        <v>111</v>
      </c>
      <c r="N83" s="7">
        <f t="shared" ca="1" si="42"/>
        <v>2</v>
      </c>
      <c r="O83" s="11">
        <f t="shared" ca="1" si="43"/>
        <v>111</v>
      </c>
      <c r="P83" s="7">
        <f t="shared" ca="1" si="44"/>
        <v>0</v>
      </c>
    </row>
    <row r="84" spans="1:16">
      <c r="A84" s="8">
        <f t="shared" si="47"/>
        <v>73</v>
      </c>
      <c r="B84" s="7">
        <f t="shared" ca="1" si="32"/>
        <v>16</v>
      </c>
      <c r="C84" s="8" t="str">
        <f t="shared" ca="1" si="45"/>
        <v>9局上</v>
      </c>
      <c r="D84" s="7">
        <f t="shared" ca="1" si="33"/>
        <v>6</v>
      </c>
      <c r="E84" s="7">
        <f t="shared" ca="1" si="34"/>
        <v>4</v>
      </c>
      <c r="F84" s="7">
        <f t="shared" ca="1" si="35"/>
        <v>1</v>
      </c>
      <c r="G84" s="7">
        <f t="shared" ca="1" si="36"/>
        <v>0</v>
      </c>
      <c r="H84" s="7">
        <f t="shared" ca="1" si="46"/>
        <v>2</v>
      </c>
      <c r="I84" s="8" t="str">
        <f t="shared" ca="1" si="37"/>
        <v>洋雞</v>
      </c>
      <c r="J84" s="7">
        <f t="shared" ca="1" si="38"/>
        <v>6</v>
      </c>
      <c r="K84" s="8" t="str">
        <f t="shared" ca="1" si="39"/>
        <v>出局</v>
      </c>
      <c r="L84" s="7">
        <f t="shared" ca="1" si="40"/>
        <v>2</v>
      </c>
      <c r="M84" s="11">
        <f t="shared" ca="1" si="41"/>
        <v>111</v>
      </c>
      <c r="N84" s="7">
        <f t="shared" ca="1" si="42"/>
        <v>3</v>
      </c>
      <c r="O84" s="11">
        <f t="shared" ca="1" si="43"/>
        <v>111</v>
      </c>
      <c r="P84" s="7">
        <f t="shared" ca="1" si="44"/>
        <v>0</v>
      </c>
    </row>
    <row r="85" spans="1:16">
      <c r="A85" s="8">
        <f t="shared" si="47"/>
        <v>74</v>
      </c>
      <c r="B85" s="7">
        <f t="shared" ca="1" si="32"/>
        <v>17</v>
      </c>
      <c r="C85" s="8" t="str">
        <f t="shared" ca="1" si="45"/>
        <v>9局下</v>
      </c>
      <c r="D85" s="7">
        <f t="shared" ca="1" si="33"/>
        <v>6</v>
      </c>
      <c r="E85" s="7">
        <f t="shared" ca="1" si="34"/>
        <v>5</v>
      </c>
      <c r="F85" s="7">
        <f t="shared" ca="1" si="35"/>
        <v>1</v>
      </c>
      <c r="G85" s="7">
        <f t="shared" ca="1" si="36"/>
        <v>0</v>
      </c>
      <c r="H85" s="7">
        <f t="shared" ca="1" si="46"/>
        <v>3</v>
      </c>
      <c r="I85" s="8" t="str">
        <f t="shared" ca="1" si="37"/>
        <v>宏襪</v>
      </c>
      <c r="J85" s="7">
        <f t="shared" ca="1" si="38"/>
        <v>5</v>
      </c>
      <c r="K85" s="8" t="str">
        <f t="shared" ca="1" si="39"/>
        <v>出局</v>
      </c>
      <c r="L85" s="7">
        <f t="shared" ca="1" si="40"/>
        <v>0</v>
      </c>
      <c r="M85" s="11">
        <f t="shared" ca="1" si="41"/>
        <v>0</v>
      </c>
      <c r="N85" s="7">
        <f t="shared" ca="1" si="42"/>
        <v>1</v>
      </c>
      <c r="O85" s="11">
        <f t="shared" ca="1" si="43"/>
        <v>0</v>
      </c>
      <c r="P85" s="7">
        <f t="shared" ca="1" si="44"/>
        <v>0</v>
      </c>
    </row>
    <row r="86" spans="1:16">
      <c r="A86" s="8">
        <f t="shared" si="47"/>
        <v>75</v>
      </c>
      <c r="B86" s="7">
        <f t="shared" ca="1" si="32"/>
        <v>17</v>
      </c>
      <c r="C86" s="8" t="str">
        <f t="shared" ca="1" si="45"/>
        <v>9局下</v>
      </c>
      <c r="D86" s="7">
        <f t="shared" ca="1" si="33"/>
        <v>6</v>
      </c>
      <c r="E86" s="7">
        <f t="shared" ca="1" si="34"/>
        <v>6</v>
      </c>
      <c r="F86" s="7">
        <f t="shared" ca="1" si="35"/>
        <v>1</v>
      </c>
      <c r="G86" s="7">
        <f t="shared" ca="1" si="36"/>
        <v>0</v>
      </c>
      <c r="H86" s="7">
        <f t="shared" ca="1" si="46"/>
        <v>3</v>
      </c>
      <c r="I86" s="8" t="str">
        <f t="shared" ca="1" si="37"/>
        <v>宏襪</v>
      </c>
      <c r="J86" s="7">
        <f t="shared" ca="1" si="38"/>
        <v>6</v>
      </c>
      <c r="K86" s="8" t="str">
        <f t="shared" ca="1" si="39"/>
        <v>出局</v>
      </c>
      <c r="L86" s="7">
        <f t="shared" ca="1" si="40"/>
        <v>1</v>
      </c>
      <c r="M86" s="11">
        <f t="shared" ca="1" si="41"/>
        <v>0</v>
      </c>
      <c r="N86" s="7">
        <f t="shared" ca="1" si="42"/>
        <v>2</v>
      </c>
      <c r="O86" s="11">
        <f t="shared" ca="1" si="43"/>
        <v>0</v>
      </c>
      <c r="P86" s="7">
        <f t="shared" ca="1" si="44"/>
        <v>0</v>
      </c>
    </row>
    <row r="87" spans="1:16">
      <c r="A87" s="8">
        <f t="shared" si="47"/>
        <v>76</v>
      </c>
      <c r="B87" s="7">
        <f t="shared" ca="1" si="32"/>
        <v>17</v>
      </c>
      <c r="C87" s="8" t="str">
        <f t="shared" ca="1" si="45"/>
        <v>9局下</v>
      </c>
      <c r="D87" s="7">
        <f t="shared" ca="1" si="33"/>
        <v>6</v>
      </c>
      <c r="E87" s="7">
        <f t="shared" ca="1" si="34"/>
        <v>7</v>
      </c>
      <c r="F87" s="7">
        <f t="shared" ca="1" si="35"/>
        <v>1</v>
      </c>
      <c r="G87" s="7">
        <f t="shared" ca="1" si="36"/>
        <v>0</v>
      </c>
      <c r="H87" s="7">
        <f t="shared" ca="1" si="46"/>
        <v>3</v>
      </c>
      <c r="I87" s="8" t="str">
        <f t="shared" ca="1" si="37"/>
        <v>宏襪</v>
      </c>
      <c r="J87" s="7">
        <f t="shared" ca="1" si="38"/>
        <v>7</v>
      </c>
      <c r="K87" s="8" t="str">
        <f t="shared" ca="1" si="39"/>
        <v>安打</v>
      </c>
      <c r="L87" s="7">
        <f t="shared" ca="1" si="40"/>
        <v>2</v>
      </c>
      <c r="M87" s="11">
        <f t="shared" ca="1" si="41"/>
        <v>0</v>
      </c>
      <c r="N87" s="7">
        <f t="shared" ca="1" si="42"/>
        <v>2</v>
      </c>
      <c r="O87" s="11">
        <f t="shared" ca="1" si="43"/>
        <v>1</v>
      </c>
      <c r="P87" s="7">
        <f t="shared" ca="1" si="44"/>
        <v>0</v>
      </c>
    </row>
    <row r="88" spans="1:16">
      <c r="A88" s="8">
        <f t="shared" si="47"/>
        <v>77</v>
      </c>
      <c r="B88" s="7">
        <f t="shared" ca="1" si="32"/>
        <v>17</v>
      </c>
      <c r="C88" s="8" t="str">
        <f t="shared" ca="1" si="45"/>
        <v>9局下</v>
      </c>
      <c r="D88" s="7">
        <f t="shared" ca="1" si="33"/>
        <v>6</v>
      </c>
      <c r="E88" s="7">
        <f t="shared" ca="1" si="34"/>
        <v>8</v>
      </c>
      <c r="F88" s="7">
        <f t="shared" ca="1" si="35"/>
        <v>1</v>
      </c>
      <c r="G88" s="7">
        <f t="shared" ca="1" si="36"/>
        <v>0</v>
      </c>
      <c r="H88" s="7">
        <f t="shared" ca="1" si="46"/>
        <v>3</v>
      </c>
      <c r="I88" s="8" t="str">
        <f t="shared" ca="1" si="37"/>
        <v>宏襪</v>
      </c>
      <c r="J88" s="7">
        <f t="shared" ca="1" si="38"/>
        <v>8</v>
      </c>
      <c r="K88" s="8" t="str">
        <f t="shared" ca="1" si="39"/>
        <v>出局</v>
      </c>
      <c r="L88" s="7">
        <f t="shared" ca="1" si="40"/>
        <v>2</v>
      </c>
      <c r="M88" s="11">
        <f t="shared" ca="1" si="41"/>
        <v>1</v>
      </c>
      <c r="N88" s="7">
        <f t="shared" ca="1" si="42"/>
        <v>3</v>
      </c>
      <c r="O88" s="11">
        <f t="shared" ca="1" si="43"/>
        <v>1</v>
      </c>
      <c r="P88" s="7">
        <f t="shared" ca="1" si="44"/>
        <v>0</v>
      </c>
    </row>
    <row r="89" spans="1:16">
      <c r="A89" s="8">
        <f t="shared" si="47"/>
        <v>78</v>
      </c>
      <c r="B89" s="7" t="str">
        <f t="shared" ca="1" si="32"/>
        <v/>
      </c>
      <c r="C89" s="8" t="str">
        <f t="shared" ca="1" si="45"/>
        <v/>
      </c>
      <c r="D89" s="7" t="str">
        <f t="shared" ca="1" si="33"/>
        <v/>
      </c>
      <c r="E89" s="7" t="str">
        <f t="shared" ca="1" si="34"/>
        <v/>
      </c>
      <c r="F89" s="7" t="str">
        <f t="shared" ca="1" si="35"/>
        <v/>
      </c>
      <c r="G89" s="7" t="str">
        <f t="shared" ca="1" si="36"/>
        <v/>
      </c>
      <c r="H89" s="7" t="str">
        <f t="shared" ca="1" si="46"/>
        <v/>
      </c>
      <c r="I89" s="8" t="str">
        <f t="shared" ca="1" si="37"/>
        <v/>
      </c>
      <c r="J89" s="7" t="str">
        <f t="shared" ca="1" si="38"/>
        <v/>
      </c>
      <c r="K89" s="8" t="str">
        <f t="shared" ca="1" si="39"/>
        <v/>
      </c>
      <c r="L89" s="7" t="str">
        <f t="shared" ca="1" si="40"/>
        <v/>
      </c>
      <c r="M89" s="11" t="str">
        <f t="shared" ca="1" si="41"/>
        <v/>
      </c>
      <c r="N89" s="7" t="str">
        <f t="shared" ca="1" si="42"/>
        <v/>
      </c>
      <c r="O89" s="11" t="str">
        <f t="shared" ca="1" si="43"/>
        <v/>
      </c>
      <c r="P89" s="7" t="str">
        <f t="shared" ca="1" si="44"/>
        <v/>
      </c>
    </row>
    <row r="90" spans="1:16">
      <c r="A90" s="8">
        <f t="shared" si="47"/>
        <v>79</v>
      </c>
      <c r="B90" s="7" t="str">
        <f t="shared" ca="1" si="32"/>
        <v/>
      </c>
      <c r="C90" s="8" t="str">
        <f t="shared" ca="1" si="45"/>
        <v/>
      </c>
      <c r="D90" s="7" t="str">
        <f t="shared" ca="1" si="33"/>
        <v/>
      </c>
      <c r="E90" s="7" t="str">
        <f t="shared" ca="1" si="34"/>
        <v/>
      </c>
      <c r="F90" s="7" t="str">
        <f t="shared" ca="1" si="35"/>
        <v/>
      </c>
      <c r="G90" s="7" t="str">
        <f t="shared" ca="1" si="36"/>
        <v/>
      </c>
      <c r="H90" s="7" t="str">
        <f t="shared" ca="1" si="46"/>
        <v/>
      </c>
      <c r="I90" s="8" t="str">
        <f t="shared" ca="1" si="37"/>
        <v/>
      </c>
      <c r="J90" s="7" t="str">
        <f t="shared" ca="1" si="38"/>
        <v/>
      </c>
      <c r="K90" s="8" t="str">
        <f t="shared" ca="1" si="39"/>
        <v/>
      </c>
      <c r="L90" s="7" t="str">
        <f t="shared" ca="1" si="40"/>
        <v/>
      </c>
      <c r="M90" s="11" t="str">
        <f t="shared" ca="1" si="41"/>
        <v/>
      </c>
      <c r="N90" s="7" t="str">
        <f t="shared" ca="1" si="42"/>
        <v/>
      </c>
      <c r="O90" s="11" t="str">
        <f t="shared" ca="1" si="43"/>
        <v/>
      </c>
      <c r="P90" s="7" t="str">
        <f t="shared" ca="1" si="44"/>
        <v/>
      </c>
    </row>
    <row r="91" spans="1:16">
      <c r="A91" s="8">
        <f t="shared" si="47"/>
        <v>80</v>
      </c>
      <c r="B91" s="7" t="str">
        <f t="shared" ca="1" si="32"/>
        <v/>
      </c>
      <c r="C91" s="8" t="str">
        <f t="shared" ca="1" si="45"/>
        <v/>
      </c>
      <c r="D91" s="7" t="str">
        <f t="shared" ca="1" si="33"/>
        <v/>
      </c>
      <c r="E91" s="7" t="str">
        <f t="shared" ca="1" si="34"/>
        <v/>
      </c>
      <c r="F91" s="7" t="str">
        <f t="shared" ca="1" si="35"/>
        <v/>
      </c>
      <c r="G91" s="7" t="str">
        <f t="shared" ca="1" si="36"/>
        <v/>
      </c>
      <c r="H91" s="7" t="str">
        <f t="shared" ca="1" si="46"/>
        <v/>
      </c>
      <c r="I91" s="8" t="str">
        <f t="shared" ca="1" si="37"/>
        <v/>
      </c>
      <c r="J91" s="7" t="str">
        <f t="shared" ca="1" si="38"/>
        <v/>
      </c>
      <c r="K91" s="8" t="str">
        <f t="shared" ca="1" si="39"/>
        <v/>
      </c>
      <c r="L91" s="7" t="str">
        <f t="shared" ca="1" si="40"/>
        <v/>
      </c>
      <c r="M91" s="11" t="str">
        <f t="shared" ca="1" si="41"/>
        <v/>
      </c>
      <c r="N91" s="7" t="str">
        <f t="shared" ca="1" si="42"/>
        <v/>
      </c>
      <c r="O91" s="11" t="str">
        <f t="shared" ca="1" si="43"/>
        <v/>
      </c>
      <c r="P91" s="7" t="str">
        <f t="shared" ca="1" si="44"/>
        <v/>
      </c>
    </row>
    <row r="92" spans="1:16">
      <c r="A92" s="8">
        <f t="shared" si="47"/>
        <v>81</v>
      </c>
      <c r="B92" s="7" t="str">
        <f t="shared" ca="1" si="32"/>
        <v/>
      </c>
      <c r="C92" s="8" t="str">
        <f t="shared" ca="1" si="45"/>
        <v/>
      </c>
      <c r="D92" s="7" t="str">
        <f t="shared" ca="1" si="33"/>
        <v/>
      </c>
      <c r="E92" s="7" t="str">
        <f t="shared" ca="1" si="34"/>
        <v/>
      </c>
      <c r="F92" s="7" t="str">
        <f t="shared" ca="1" si="35"/>
        <v/>
      </c>
      <c r="G92" s="7" t="str">
        <f t="shared" ca="1" si="36"/>
        <v/>
      </c>
      <c r="H92" s="7" t="str">
        <f t="shared" ca="1" si="46"/>
        <v/>
      </c>
      <c r="I92" s="8" t="str">
        <f t="shared" ca="1" si="37"/>
        <v/>
      </c>
      <c r="J92" s="7" t="str">
        <f t="shared" ca="1" si="38"/>
        <v/>
      </c>
      <c r="K92" s="8" t="str">
        <f t="shared" ca="1" si="39"/>
        <v/>
      </c>
      <c r="L92" s="7" t="str">
        <f t="shared" ca="1" si="40"/>
        <v/>
      </c>
      <c r="M92" s="11" t="str">
        <f t="shared" ca="1" si="41"/>
        <v/>
      </c>
      <c r="N92" s="7" t="str">
        <f t="shared" ca="1" si="42"/>
        <v/>
      </c>
      <c r="O92" s="11" t="str">
        <f t="shared" ca="1" si="43"/>
        <v/>
      </c>
      <c r="P92" s="7" t="str">
        <f t="shared" ca="1" si="44"/>
        <v/>
      </c>
    </row>
    <row r="93" spans="1:16">
      <c r="A93" s="8">
        <f t="shared" si="47"/>
        <v>82</v>
      </c>
      <c r="B93" s="7" t="str">
        <f t="shared" ca="1" si="32"/>
        <v/>
      </c>
      <c r="C93" s="8" t="str">
        <f t="shared" ca="1" si="45"/>
        <v/>
      </c>
      <c r="D93" s="7" t="str">
        <f t="shared" ca="1" si="33"/>
        <v/>
      </c>
      <c r="E93" s="7" t="str">
        <f t="shared" ca="1" si="34"/>
        <v/>
      </c>
      <c r="F93" s="7" t="str">
        <f t="shared" ca="1" si="35"/>
        <v/>
      </c>
      <c r="G93" s="7" t="str">
        <f t="shared" ca="1" si="36"/>
        <v/>
      </c>
      <c r="H93" s="7" t="str">
        <f t="shared" ca="1" si="46"/>
        <v/>
      </c>
      <c r="I93" s="8" t="str">
        <f t="shared" ca="1" si="37"/>
        <v/>
      </c>
      <c r="J93" s="7" t="str">
        <f t="shared" ca="1" si="38"/>
        <v/>
      </c>
      <c r="K93" s="8" t="str">
        <f t="shared" ca="1" si="39"/>
        <v/>
      </c>
      <c r="L93" s="7" t="str">
        <f t="shared" ca="1" si="40"/>
        <v/>
      </c>
      <c r="M93" s="11" t="str">
        <f t="shared" ca="1" si="41"/>
        <v/>
      </c>
      <c r="N93" s="7" t="str">
        <f t="shared" ca="1" si="42"/>
        <v/>
      </c>
      <c r="O93" s="11" t="str">
        <f t="shared" ca="1" si="43"/>
        <v/>
      </c>
      <c r="P93" s="7" t="str">
        <f t="shared" ca="1" si="44"/>
        <v/>
      </c>
    </row>
    <row r="94" spans="1:16">
      <c r="A94" s="8">
        <f t="shared" ref="A94:A101" si="48">A93+1</f>
        <v>83</v>
      </c>
      <c r="B94" s="7" t="str">
        <f t="shared" ca="1" si="32"/>
        <v/>
      </c>
      <c r="C94" s="8" t="str">
        <f t="shared" ca="1" si="45"/>
        <v/>
      </c>
      <c r="D94" s="7" t="str">
        <f t="shared" ca="1" si="33"/>
        <v/>
      </c>
      <c r="E94" s="7" t="str">
        <f t="shared" ca="1" si="34"/>
        <v/>
      </c>
      <c r="F94" s="7" t="str">
        <f t="shared" ca="1" si="35"/>
        <v/>
      </c>
      <c r="G94" s="7" t="str">
        <f t="shared" ca="1" si="36"/>
        <v/>
      </c>
      <c r="H94" s="7" t="str">
        <f t="shared" ca="1" si="46"/>
        <v/>
      </c>
      <c r="I94" s="8" t="str">
        <f t="shared" ca="1" si="37"/>
        <v/>
      </c>
      <c r="J94" s="7" t="str">
        <f t="shared" ca="1" si="38"/>
        <v/>
      </c>
      <c r="K94" s="8" t="str">
        <f t="shared" ca="1" si="39"/>
        <v/>
      </c>
      <c r="L94" s="7" t="str">
        <f t="shared" ca="1" si="40"/>
        <v/>
      </c>
      <c r="M94" s="11" t="str">
        <f t="shared" ca="1" si="41"/>
        <v/>
      </c>
      <c r="N94" s="7" t="str">
        <f t="shared" ca="1" si="42"/>
        <v/>
      </c>
      <c r="O94" s="11" t="str">
        <f t="shared" ca="1" si="43"/>
        <v/>
      </c>
      <c r="P94" s="7" t="str">
        <f t="shared" ca="1" si="44"/>
        <v/>
      </c>
    </row>
    <row r="95" spans="1:16">
      <c r="A95" s="8">
        <f t="shared" si="48"/>
        <v>84</v>
      </c>
      <c r="B95" s="7" t="str">
        <f t="shared" ca="1" si="32"/>
        <v/>
      </c>
      <c r="C95" s="8" t="str">
        <f t="shared" ca="1" si="45"/>
        <v/>
      </c>
      <c r="D95" s="7" t="str">
        <f t="shared" ca="1" si="33"/>
        <v/>
      </c>
      <c r="E95" s="7" t="str">
        <f t="shared" ca="1" si="34"/>
        <v/>
      </c>
      <c r="F95" s="7" t="str">
        <f t="shared" ca="1" si="35"/>
        <v/>
      </c>
      <c r="G95" s="7" t="str">
        <f t="shared" ca="1" si="36"/>
        <v/>
      </c>
      <c r="H95" s="7" t="str">
        <f t="shared" ca="1" si="46"/>
        <v/>
      </c>
      <c r="I95" s="8" t="str">
        <f t="shared" ca="1" si="37"/>
        <v/>
      </c>
      <c r="J95" s="7" t="str">
        <f t="shared" ca="1" si="38"/>
        <v/>
      </c>
      <c r="K95" s="8" t="str">
        <f t="shared" ca="1" si="39"/>
        <v/>
      </c>
      <c r="L95" s="7" t="str">
        <f t="shared" ca="1" si="40"/>
        <v/>
      </c>
      <c r="M95" s="11" t="str">
        <f t="shared" ca="1" si="41"/>
        <v/>
      </c>
      <c r="N95" s="7" t="str">
        <f t="shared" ca="1" si="42"/>
        <v/>
      </c>
      <c r="O95" s="11" t="str">
        <f t="shared" ca="1" si="43"/>
        <v/>
      </c>
      <c r="P95" s="7" t="str">
        <f t="shared" ca="1" si="44"/>
        <v/>
      </c>
    </row>
    <row r="96" spans="1:16">
      <c r="A96" s="8">
        <f t="shared" si="48"/>
        <v>85</v>
      </c>
      <c r="B96" s="7" t="str">
        <f t="shared" ca="1" si="32"/>
        <v/>
      </c>
      <c r="C96" s="8" t="str">
        <f t="shared" ca="1" si="45"/>
        <v/>
      </c>
      <c r="D96" s="7" t="str">
        <f t="shared" ca="1" si="33"/>
        <v/>
      </c>
      <c r="E96" s="7" t="str">
        <f t="shared" ca="1" si="34"/>
        <v/>
      </c>
      <c r="F96" s="7" t="str">
        <f t="shared" ca="1" si="35"/>
        <v/>
      </c>
      <c r="G96" s="7" t="str">
        <f t="shared" ca="1" si="36"/>
        <v/>
      </c>
      <c r="H96" s="7" t="str">
        <f t="shared" ca="1" si="46"/>
        <v/>
      </c>
      <c r="I96" s="8" t="str">
        <f t="shared" ca="1" si="37"/>
        <v/>
      </c>
      <c r="J96" s="7" t="str">
        <f t="shared" ca="1" si="38"/>
        <v/>
      </c>
      <c r="K96" s="8" t="str">
        <f t="shared" ca="1" si="39"/>
        <v/>
      </c>
      <c r="L96" s="7" t="str">
        <f t="shared" ca="1" si="40"/>
        <v/>
      </c>
      <c r="M96" s="11" t="str">
        <f t="shared" ca="1" si="41"/>
        <v/>
      </c>
      <c r="N96" s="7" t="str">
        <f t="shared" ca="1" si="42"/>
        <v/>
      </c>
      <c r="O96" s="11" t="str">
        <f t="shared" ca="1" si="43"/>
        <v/>
      </c>
      <c r="P96" s="7" t="str">
        <f t="shared" ca="1" si="44"/>
        <v/>
      </c>
    </row>
    <row r="97" spans="1:16">
      <c r="A97" s="8">
        <f t="shared" si="48"/>
        <v>86</v>
      </c>
      <c r="B97" s="7" t="str">
        <f t="shared" ca="1" si="32"/>
        <v/>
      </c>
      <c r="C97" s="8" t="str">
        <f t="shared" ca="1" si="45"/>
        <v/>
      </c>
      <c r="D97" s="7" t="str">
        <f t="shared" ca="1" si="33"/>
        <v/>
      </c>
      <c r="E97" s="7" t="str">
        <f t="shared" ca="1" si="34"/>
        <v/>
      </c>
      <c r="F97" s="7" t="str">
        <f t="shared" ca="1" si="35"/>
        <v/>
      </c>
      <c r="G97" s="7" t="str">
        <f t="shared" ca="1" si="36"/>
        <v/>
      </c>
      <c r="H97" s="7" t="str">
        <f t="shared" ca="1" si="46"/>
        <v/>
      </c>
      <c r="I97" s="8" t="str">
        <f t="shared" ca="1" si="37"/>
        <v/>
      </c>
      <c r="J97" s="7" t="str">
        <f t="shared" ca="1" si="38"/>
        <v/>
      </c>
      <c r="K97" s="8" t="str">
        <f t="shared" ca="1" si="39"/>
        <v/>
      </c>
      <c r="L97" s="7" t="str">
        <f t="shared" ca="1" si="40"/>
        <v/>
      </c>
      <c r="M97" s="11" t="str">
        <f t="shared" ca="1" si="41"/>
        <v/>
      </c>
      <c r="N97" s="7" t="str">
        <f t="shared" ca="1" si="42"/>
        <v/>
      </c>
      <c r="O97" s="11" t="str">
        <f t="shared" ca="1" si="43"/>
        <v/>
      </c>
      <c r="P97" s="7" t="str">
        <f t="shared" ca="1" si="44"/>
        <v/>
      </c>
    </row>
    <row r="98" spans="1:16">
      <c r="A98" s="8">
        <f t="shared" si="48"/>
        <v>87</v>
      </c>
      <c r="B98" s="7" t="str">
        <f t="shared" ca="1" si="32"/>
        <v/>
      </c>
      <c r="C98" s="8" t="str">
        <f t="shared" ca="1" si="45"/>
        <v/>
      </c>
      <c r="D98" s="7" t="str">
        <f t="shared" ca="1" si="33"/>
        <v/>
      </c>
      <c r="E98" s="7" t="str">
        <f t="shared" ca="1" si="34"/>
        <v/>
      </c>
      <c r="F98" s="7" t="str">
        <f t="shared" ca="1" si="35"/>
        <v/>
      </c>
      <c r="G98" s="7" t="str">
        <f t="shared" ca="1" si="36"/>
        <v/>
      </c>
      <c r="H98" s="7" t="str">
        <f t="shared" ca="1" si="46"/>
        <v/>
      </c>
      <c r="I98" s="8" t="str">
        <f t="shared" ca="1" si="37"/>
        <v/>
      </c>
      <c r="J98" s="7" t="str">
        <f t="shared" ca="1" si="38"/>
        <v/>
      </c>
      <c r="K98" s="8" t="str">
        <f t="shared" ca="1" si="39"/>
        <v/>
      </c>
      <c r="L98" s="7" t="str">
        <f t="shared" ca="1" si="40"/>
        <v/>
      </c>
      <c r="M98" s="11" t="str">
        <f t="shared" ca="1" si="41"/>
        <v/>
      </c>
      <c r="N98" s="7" t="str">
        <f t="shared" ca="1" si="42"/>
        <v/>
      </c>
      <c r="O98" s="11" t="str">
        <f t="shared" ca="1" si="43"/>
        <v/>
      </c>
      <c r="P98" s="7" t="str">
        <f t="shared" ca="1" si="44"/>
        <v/>
      </c>
    </row>
    <row r="99" spans="1:16">
      <c r="A99" s="8">
        <f t="shared" si="48"/>
        <v>88</v>
      </c>
      <c r="B99" s="7" t="str">
        <f t="shared" ca="1" si="32"/>
        <v/>
      </c>
      <c r="C99" s="8" t="str">
        <f t="shared" ca="1" si="45"/>
        <v/>
      </c>
      <c r="D99" s="7" t="str">
        <f t="shared" ca="1" si="33"/>
        <v/>
      </c>
      <c r="E99" s="7" t="str">
        <f t="shared" ca="1" si="34"/>
        <v/>
      </c>
      <c r="F99" s="7" t="str">
        <f t="shared" ca="1" si="35"/>
        <v/>
      </c>
      <c r="G99" s="7" t="str">
        <f t="shared" ca="1" si="36"/>
        <v/>
      </c>
      <c r="H99" s="7" t="str">
        <f t="shared" ca="1" si="46"/>
        <v/>
      </c>
      <c r="I99" s="8" t="str">
        <f t="shared" ca="1" si="37"/>
        <v/>
      </c>
      <c r="J99" s="7" t="str">
        <f t="shared" ca="1" si="38"/>
        <v/>
      </c>
      <c r="K99" s="8" t="str">
        <f t="shared" ca="1" si="39"/>
        <v/>
      </c>
      <c r="L99" s="7" t="str">
        <f t="shared" ca="1" si="40"/>
        <v/>
      </c>
      <c r="M99" s="11" t="str">
        <f t="shared" ca="1" si="41"/>
        <v/>
      </c>
      <c r="N99" s="7" t="str">
        <f t="shared" ca="1" si="42"/>
        <v/>
      </c>
      <c r="O99" s="11" t="str">
        <f t="shared" ca="1" si="43"/>
        <v/>
      </c>
      <c r="P99" s="7" t="str">
        <f t="shared" ca="1" si="44"/>
        <v/>
      </c>
    </row>
    <row r="100" spans="1:16">
      <c r="A100" s="8">
        <f t="shared" si="48"/>
        <v>89</v>
      </c>
      <c r="B100" s="7" t="str">
        <f t="shared" ca="1" si="32"/>
        <v/>
      </c>
      <c r="C100" s="8" t="str">
        <f t="shared" ca="1" si="45"/>
        <v/>
      </c>
      <c r="D100" s="7" t="str">
        <f t="shared" ca="1" si="33"/>
        <v/>
      </c>
      <c r="E100" s="7" t="str">
        <f t="shared" ca="1" si="34"/>
        <v/>
      </c>
      <c r="F100" s="7" t="str">
        <f t="shared" ca="1" si="35"/>
        <v/>
      </c>
      <c r="G100" s="7" t="str">
        <f t="shared" ca="1" si="36"/>
        <v/>
      </c>
      <c r="H100" s="7" t="str">
        <f t="shared" ca="1" si="46"/>
        <v/>
      </c>
      <c r="I100" s="8" t="str">
        <f t="shared" ca="1" si="37"/>
        <v/>
      </c>
      <c r="J100" s="7" t="str">
        <f t="shared" ca="1" si="38"/>
        <v/>
      </c>
      <c r="K100" s="8" t="str">
        <f t="shared" ca="1" si="39"/>
        <v/>
      </c>
      <c r="L100" s="7" t="str">
        <f t="shared" ca="1" si="40"/>
        <v/>
      </c>
      <c r="M100" s="11" t="str">
        <f t="shared" ca="1" si="41"/>
        <v/>
      </c>
      <c r="N100" s="7" t="str">
        <f t="shared" ca="1" si="42"/>
        <v/>
      </c>
      <c r="O100" s="11" t="str">
        <f t="shared" ca="1" si="43"/>
        <v/>
      </c>
      <c r="P100" s="7" t="str">
        <f t="shared" ca="1" si="44"/>
        <v/>
      </c>
    </row>
    <row r="101" spans="1:16">
      <c r="A101" s="8">
        <f t="shared" si="48"/>
        <v>90</v>
      </c>
      <c r="B101" s="7" t="str">
        <f t="shared" ca="1" si="32"/>
        <v/>
      </c>
      <c r="C101" s="8" t="str">
        <f t="shared" ca="1" si="45"/>
        <v/>
      </c>
      <c r="D101" s="7" t="str">
        <f t="shared" ca="1" si="33"/>
        <v/>
      </c>
      <c r="E101" s="7" t="str">
        <f t="shared" ca="1" si="34"/>
        <v/>
      </c>
      <c r="F101" s="7" t="str">
        <f t="shared" ca="1" si="35"/>
        <v/>
      </c>
      <c r="G101" s="7" t="str">
        <f t="shared" ca="1" si="36"/>
        <v/>
      </c>
      <c r="H101" s="7" t="str">
        <f t="shared" ca="1" si="46"/>
        <v/>
      </c>
      <c r="I101" s="8" t="str">
        <f t="shared" ca="1" si="37"/>
        <v/>
      </c>
      <c r="J101" s="7" t="str">
        <f t="shared" ca="1" si="38"/>
        <v/>
      </c>
      <c r="K101" s="8" t="str">
        <f t="shared" ca="1" si="39"/>
        <v/>
      </c>
      <c r="L101" s="7" t="str">
        <f t="shared" ca="1" si="40"/>
        <v/>
      </c>
      <c r="M101" s="11" t="str">
        <f t="shared" ca="1" si="41"/>
        <v/>
      </c>
      <c r="N101" s="7" t="str">
        <f t="shared" ca="1" si="42"/>
        <v/>
      </c>
      <c r="O101" s="11" t="str">
        <f t="shared" ca="1" si="43"/>
        <v/>
      </c>
      <c r="P101" s="7" t="str">
        <f t="shared" ca="1" si="44"/>
        <v/>
      </c>
    </row>
    <row r="102" spans="1:16">
      <c r="A102" s="8">
        <f t="shared" ref="A102:A109" si="49">A101+1</f>
        <v>91</v>
      </c>
      <c r="B102" s="7" t="str">
        <f t="shared" ca="1" si="32"/>
        <v/>
      </c>
      <c r="C102" s="8" t="str">
        <f t="shared" ca="1" si="45"/>
        <v/>
      </c>
      <c r="D102" s="7" t="str">
        <f t="shared" ca="1" si="33"/>
        <v/>
      </c>
      <c r="E102" s="7" t="str">
        <f t="shared" ca="1" si="34"/>
        <v/>
      </c>
      <c r="F102" s="7" t="str">
        <f t="shared" ca="1" si="35"/>
        <v/>
      </c>
      <c r="G102" s="7" t="str">
        <f t="shared" ca="1" si="36"/>
        <v/>
      </c>
      <c r="H102" s="7" t="str">
        <f t="shared" ca="1" si="46"/>
        <v/>
      </c>
      <c r="I102" s="8" t="str">
        <f t="shared" ca="1" si="37"/>
        <v/>
      </c>
      <c r="J102" s="7" t="str">
        <f t="shared" ca="1" si="38"/>
        <v/>
      </c>
      <c r="K102" s="8" t="str">
        <f t="shared" ca="1" si="39"/>
        <v/>
      </c>
      <c r="L102" s="7" t="str">
        <f t="shared" ca="1" si="40"/>
        <v/>
      </c>
      <c r="M102" s="11" t="str">
        <f t="shared" ca="1" si="41"/>
        <v/>
      </c>
      <c r="N102" s="7" t="str">
        <f t="shared" ca="1" si="42"/>
        <v/>
      </c>
      <c r="O102" s="11" t="str">
        <f t="shared" ca="1" si="43"/>
        <v/>
      </c>
      <c r="P102" s="7" t="str">
        <f t="shared" ca="1" si="44"/>
        <v/>
      </c>
    </row>
    <row r="103" spans="1:16">
      <c r="A103" s="8">
        <f t="shared" si="49"/>
        <v>92</v>
      </c>
      <c r="B103" s="7" t="str">
        <f t="shared" ca="1" si="32"/>
        <v/>
      </c>
      <c r="C103" s="8" t="str">
        <f t="shared" ca="1" si="45"/>
        <v/>
      </c>
      <c r="D103" s="7" t="str">
        <f t="shared" ca="1" si="33"/>
        <v/>
      </c>
      <c r="E103" s="7" t="str">
        <f t="shared" ca="1" si="34"/>
        <v/>
      </c>
      <c r="F103" s="7" t="str">
        <f t="shared" ca="1" si="35"/>
        <v/>
      </c>
      <c r="G103" s="7" t="str">
        <f t="shared" ca="1" si="36"/>
        <v/>
      </c>
      <c r="H103" s="7" t="str">
        <f t="shared" ca="1" si="46"/>
        <v/>
      </c>
      <c r="I103" s="8" t="str">
        <f t="shared" ca="1" si="37"/>
        <v/>
      </c>
      <c r="J103" s="7" t="str">
        <f t="shared" ca="1" si="38"/>
        <v/>
      </c>
      <c r="K103" s="8" t="str">
        <f t="shared" ca="1" si="39"/>
        <v/>
      </c>
      <c r="L103" s="7" t="str">
        <f t="shared" ca="1" si="40"/>
        <v/>
      </c>
      <c r="M103" s="11" t="str">
        <f t="shared" ca="1" si="41"/>
        <v/>
      </c>
      <c r="N103" s="7" t="str">
        <f t="shared" ca="1" si="42"/>
        <v/>
      </c>
      <c r="O103" s="11" t="str">
        <f t="shared" ca="1" si="43"/>
        <v/>
      </c>
      <c r="P103" s="7" t="str">
        <f t="shared" ca="1" si="44"/>
        <v/>
      </c>
    </row>
    <row r="104" spans="1:16">
      <c r="A104" s="8">
        <f t="shared" si="49"/>
        <v>93</v>
      </c>
      <c r="B104" s="7" t="str">
        <f t="shared" ca="1" si="32"/>
        <v/>
      </c>
      <c r="C104" s="8" t="str">
        <f t="shared" ca="1" si="45"/>
        <v/>
      </c>
      <c r="D104" s="7" t="str">
        <f t="shared" ca="1" si="33"/>
        <v/>
      </c>
      <c r="E104" s="7" t="str">
        <f t="shared" ca="1" si="34"/>
        <v/>
      </c>
      <c r="F104" s="7" t="str">
        <f t="shared" ca="1" si="35"/>
        <v/>
      </c>
      <c r="G104" s="7" t="str">
        <f t="shared" ca="1" si="36"/>
        <v/>
      </c>
      <c r="H104" s="7" t="str">
        <f t="shared" ca="1" si="46"/>
        <v/>
      </c>
      <c r="I104" s="8" t="str">
        <f t="shared" ca="1" si="37"/>
        <v/>
      </c>
      <c r="J104" s="7" t="str">
        <f t="shared" ca="1" si="38"/>
        <v/>
      </c>
      <c r="K104" s="8" t="str">
        <f t="shared" ca="1" si="39"/>
        <v/>
      </c>
      <c r="L104" s="7" t="str">
        <f t="shared" ca="1" si="40"/>
        <v/>
      </c>
      <c r="M104" s="11" t="str">
        <f t="shared" ca="1" si="41"/>
        <v/>
      </c>
      <c r="N104" s="7" t="str">
        <f t="shared" ca="1" si="42"/>
        <v/>
      </c>
      <c r="O104" s="11" t="str">
        <f t="shared" ca="1" si="43"/>
        <v/>
      </c>
      <c r="P104" s="7" t="str">
        <f t="shared" ca="1" si="44"/>
        <v/>
      </c>
    </row>
    <row r="105" spans="1:16">
      <c r="A105" s="8">
        <f t="shared" si="49"/>
        <v>94</v>
      </c>
      <c r="B105" s="7" t="str">
        <f t="shared" ca="1" si="32"/>
        <v/>
      </c>
      <c r="C105" s="8" t="str">
        <f t="shared" ca="1" si="45"/>
        <v/>
      </c>
      <c r="D105" s="7" t="str">
        <f t="shared" ca="1" si="33"/>
        <v/>
      </c>
      <c r="E105" s="7" t="str">
        <f t="shared" ca="1" si="34"/>
        <v/>
      </c>
      <c r="F105" s="7" t="str">
        <f t="shared" ca="1" si="35"/>
        <v/>
      </c>
      <c r="G105" s="7" t="str">
        <f t="shared" ca="1" si="36"/>
        <v/>
      </c>
      <c r="H105" s="7" t="str">
        <f t="shared" ca="1" si="46"/>
        <v/>
      </c>
      <c r="I105" s="8" t="str">
        <f t="shared" ca="1" si="37"/>
        <v/>
      </c>
      <c r="J105" s="7" t="str">
        <f t="shared" ca="1" si="38"/>
        <v/>
      </c>
      <c r="K105" s="8" t="str">
        <f t="shared" ca="1" si="39"/>
        <v/>
      </c>
      <c r="L105" s="7" t="str">
        <f t="shared" ca="1" si="40"/>
        <v/>
      </c>
      <c r="M105" s="11" t="str">
        <f t="shared" ca="1" si="41"/>
        <v/>
      </c>
      <c r="N105" s="7" t="str">
        <f t="shared" ca="1" si="42"/>
        <v/>
      </c>
      <c r="O105" s="11" t="str">
        <f t="shared" ca="1" si="43"/>
        <v/>
      </c>
      <c r="P105" s="7" t="str">
        <f t="shared" ca="1" si="44"/>
        <v/>
      </c>
    </row>
    <row r="106" spans="1:16">
      <c r="A106" s="8">
        <f t="shared" si="49"/>
        <v>95</v>
      </c>
      <c r="B106" s="7" t="str">
        <f t="shared" ca="1" si="32"/>
        <v/>
      </c>
      <c r="C106" s="8" t="str">
        <f t="shared" ca="1" si="45"/>
        <v/>
      </c>
      <c r="D106" s="7" t="str">
        <f t="shared" ca="1" si="33"/>
        <v/>
      </c>
      <c r="E106" s="7" t="str">
        <f t="shared" ca="1" si="34"/>
        <v/>
      </c>
      <c r="F106" s="7" t="str">
        <f t="shared" ca="1" si="35"/>
        <v/>
      </c>
      <c r="G106" s="7" t="str">
        <f t="shared" ca="1" si="36"/>
        <v/>
      </c>
      <c r="H106" s="7" t="str">
        <f t="shared" ca="1" si="46"/>
        <v/>
      </c>
      <c r="I106" s="8" t="str">
        <f t="shared" ca="1" si="37"/>
        <v/>
      </c>
      <c r="J106" s="7" t="str">
        <f t="shared" ca="1" si="38"/>
        <v/>
      </c>
      <c r="K106" s="8" t="str">
        <f t="shared" ca="1" si="39"/>
        <v/>
      </c>
      <c r="L106" s="7" t="str">
        <f t="shared" ca="1" si="40"/>
        <v/>
      </c>
      <c r="M106" s="11" t="str">
        <f t="shared" ca="1" si="41"/>
        <v/>
      </c>
      <c r="N106" s="7" t="str">
        <f t="shared" ca="1" si="42"/>
        <v/>
      </c>
      <c r="O106" s="11" t="str">
        <f t="shared" ca="1" si="43"/>
        <v/>
      </c>
      <c r="P106" s="7" t="str">
        <f t="shared" ca="1" si="44"/>
        <v/>
      </c>
    </row>
    <row r="107" spans="1:16">
      <c r="A107" s="8">
        <f t="shared" si="49"/>
        <v>96</v>
      </c>
      <c r="B107" s="7" t="str">
        <f t="shared" ca="1" si="32"/>
        <v/>
      </c>
      <c r="C107" s="8" t="str">
        <f t="shared" ca="1" si="45"/>
        <v/>
      </c>
      <c r="D107" s="7" t="str">
        <f t="shared" ca="1" si="33"/>
        <v/>
      </c>
      <c r="E107" s="7" t="str">
        <f t="shared" ca="1" si="34"/>
        <v/>
      </c>
      <c r="F107" s="7" t="str">
        <f t="shared" ca="1" si="35"/>
        <v/>
      </c>
      <c r="G107" s="7" t="str">
        <f t="shared" ca="1" si="36"/>
        <v/>
      </c>
      <c r="H107" s="7" t="str">
        <f t="shared" ca="1" si="46"/>
        <v/>
      </c>
      <c r="I107" s="8" t="str">
        <f t="shared" ca="1" si="37"/>
        <v/>
      </c>
      <c r="J107" s="7" t="str">
        <f t="shared" ca="1" si="38"/>
        <v/>
      </c>
      <c r="K107" s="8" t="str">
        <f t="shared" ca="1" si="39"/>
        <v/>
      </c>
      <c r="L107" s="7" t="str">
        <f t="shared" ca="1" si="40"/>
        <v/>
      </c>
      <c r="M107" s="11" t="str">
        <f t="shared" ca="1" si="41"/>
        <v/>
      </c>
      <c r="N107" s="7" t="str">
        <f t="shared" ca="1" si="42"/>
        <v/>
      </c>
      <c r="O107" s="11" t="str">
        <f t="shared" ca="1" si="43"/>
        <v/>
      </c>
      <c r="P107" s="7" t="str">
        <f t="shared" ca="1" si="44"/>
        <v/>
      </c>
    </row>
    <row r="108" spans="1:16">
      <c r="A108" s="8">
        <f t="shared" si="49"/>
        <v>97</v>
      </c>
      <c r="B108" s="7" t="str">
        <f t="shared" ca="1" si="32"/>
        <v/>
      </c>
      <c r="C108" s="8" t="str">
        <f t="shared" ca="1" si="45"/>
        <v/>
      </c>
      <c r="D108" s="7" t="str">
        <f t="shared" ca="1" si="33"/>
        <v/>
      </c>
      <c r="E108" s="7" t="str">
        <f t="shared" ca="1" si="34"/>
        <v/>
      </c>
      <c r="F108" s="7" t="str">
        <f t="shared" ca="1" si="35"/>
        <v/>
      </c>
      <c r="G108" s="7" t="str">
        <f t="shared" ref="G108:G111" ca="1" si="50">IF(B108&lt;&gt;"",IF(H108=3,G107+P108,G107),"")</f>
        <v/>
      </c>
      <c r="H108" s="7" t="str">
        <f t="shared" ca="1" si="46"/>
        <v/>
      </c>
      <c r="I108" s="8" t="str">
        <f t="shared" ref="I108:I111" ca="1" si="51">IF(B108&lt;&gt;"",IF(H108=2,$B$1,$C$1),"")</f>
        <v/>
      </c>
      <c r="J108" s="7" t="str">
        <f t="shared" ca="1" si="38"/>
        <v/>
      </c>
      <c r="K108" s="8" t="str">
        <f t="shared" ref="K108:K111" ca="1" si="52">IF(B108&lt;&gt;"",IF(RAND()&lt;=VLOOKUP(J108,$R$12:$T$20,H108),"安打","出局"),"")</f>
        <v/>
      </c>
      <c r="L108" s="7" t="str">
        <f t="shared" ca="1" si="40"/>
        <v/>
      </c>
      <c r="M108" s="11" t="str">
        <f t="shared" ca="1" si="41"/>
        <v/>
      </c>
      <c r="N108" s="7" t="str">
        <f t="shared" ca="1" si="42"/>
        <v/>
      </c>
      <c r="O108" s="11" t="str">
        <f t="shared" ca="1" si="43"/>
        <v/>
      </c>
      <c r="P108" s="7" t="str">
        <f t="shared" ca="1" si="44"/>
        <v/>
      </c>
    </row>
    <row r="109" spans="1:16">
      <c r="A109" s="8">
        <f t="shared" si="49"/>
        <v>98</v>
      </c>
      <c r="B109" s="7" t="str">
        <f t="shared" ca="1" si="32"/>
        <v/>
      </c>
      <c r="C109" s="8" t="str">
        <f t="shared" ca="1" si="45"/>
        <v/>
      </c>
      <c r="D109" s="7" t="str">
        <f t="shared" ca="1" si="33"/>
        <v/>
      </c>
      <c r="E109" s="7" t="str">
        <f t="shared" ca="1" si="34"/>
        <v/>
      </c>
      <c r="F109" s="7" t="str">
        <f t="shared" ca="1" si="35"/>
        <v/>
      </c>
      <c r="G109" s="7" t="str">
        <f t="shared" ca="1" si="50"/>
        <v/>
      </c>
      <c r="H109" s="7" t="str">
        <f t="shared" ca="1" si="46"/>
        <v/>
      </c>
      <c r="I109" s="8" t="str">
        <f t="shared" ca="1" si="51"/>
        <v/>
      </c>
      <c r="J109" s="7" t="str">
        <f t="shared" ca="1" si="38"/>
        <v/>
      </c>
      <c r="K109" s="8" t="str">
        <f t="shared" ca="1" si="52"/>
        <v/>
      </c>
      <c r="L109" s="7" t="str">
        <f t="shared" ca="1" si="40"/>
        <v/>
      </c>
      <c r="M109" s="11" t="str">
        <f t="shared" ca="1" si="41"/>
        <v/>
      </c>
      <c r="N109" s="7" t="str">
        <f t="shared" ca="1" si="42"/>
        <v/>
      </c>
      <c r="O109" s="11" t="str">
        <f t="shared" ca="1" si="43"/>
        <v/>
      </c>
      <c r="P109" s="7" t="str">
        <f t="shared" ca="1" si="44"/>
        <v/>
      </c>
    </row>
    <row r="110" spans="1:16">
      <c r="A110" s="8">
        <f t="shared" ref="A110:A111" si="53">A109+1</f>
        <v>99</v>
      </c>
      <c r="B110" s="7" t="str">
        <f t="shared" ca="1" si="32"/>
        <v/>
      </c>
      <c r="C110" s="8" t="str">
        <f t="shared" ca="1" si="45"/>
        <v/>
      </c>
      <c r="D110" s="7" t="str">
        <f t="shared" ca="1" si="33"/>
        <v/>
      </c>
      <c r="E110" s="7" t="str">
        <f t="shared" ca="1" si="34"/>
        <v/>
      </c>
      <c r="F110" s="7" t="str">
        <f t="shared" ca="1" si="35"/>
        <v/>
      </c>
      <c r="G110" s="7" t="str">
        <f t="shared" ca="1" si="50"/>
        <v/>
      </c>
      <c r="H110" s="7" t="str">
        <f t="shared" ca="1" si="46"/>
        <v/>
      </c>
      <c r="I110" s="8" t="str">
        <f t="shared" ca="1" si="51"/>
        <v/>
      </c>
      <c r="J110" s="7" t="str">
        <f t="shared" ca="1" si="38"/>
        <v/>
      </c>
      <c r="K110" s="8" t="str">
        <f t="shared" ca="1" si="52"/>
        <v/>
      </c>
      <c r="L110" s="7" t="str">
        <f t="shared" ca="1" si="40"/>
        <v/>
      </c>
      <c r="M110" s="11" t="str">
        <f t="shared" ca="1" si="41"/>
        <v/>
      </c>
      <c r="N110" s="7" t="str">
        <f t="shared" ca="1" si="42"/>
        <v/>
      </c>
      <c r="O110" s="11" t="str">
        <f t="shared" ca="1" si="43"/>
        <v/>
      </c>
      <c r="P110" s="7" t="str">
        <f t="shared" ca="1" si="44"/>
        <v/>
      </c>
    </row>
    <row r="111" spans="1:16">
      <c r="A111" s="8">
        <f t="shared" si="53"/>
        <v>100</v>
      </c>
      <c r="B111" s="7" t="str">
        <f t="shared" ca="1" si="32"/>
        <v/>
      </c>
      <c r="C111" s="8" t="str">
        <f t="shared" ca="1" si="45"/>
        <v/>
      </c>
      <c r="D111" s="7" t="str">
        <f t="shared" ca="1" si="33"/>
        <v/>
      </c>
      <c r="E111" s="7" t="str">
        <f t="shared" ca="1" si="34"/>
        <v/>
      </c>
      <c r="F111" s="7" t="str">
        <f t="shared" ca="1" si="35"/>
        <v/>
      </c>
      <c r="G111" s="7" t="str">
        <f t="shared" ca="1" si="50"/>
        <v/>
      </c>
      <c r="H111" s="7" t="str">
        <f t="shared" ca="1" si="46"/>
        <v/>
      </c>
      <c r="I111" s="8" t="str">
        <f t="shared" ca="1" si="51"/>
        <v/>
      </c>
      <c r="J111" s="7" t="str">
        <f t="shared" ca="1" si="38"/>
        <v/>
      </c>
      <c r="K111" s="8" t="str">
        <f t="shared" ca="1" si="52"/>
        <v/>
      </c>
      <c r="L111" s="7" t="str">
        <f t="shared" ca="1" si="40"/>
        <v/>
      </c>
      <c r="M111" s="7" t="str">
        <f t="shared" ca="1" si="41"/>
        <v/>
      </c>
      <c r="N111" s="7" t="str">
        <f t="shared" ca="1" si="42"/>
        <v/>
      </c>
      <c r="O111" s="11" t="str">
        <f t="shared" ca="1" si="43"/>
        <v/>
      </c>
      <c r="P111" s="7" t="str">
        <f t="shared" ca="1" si="44"/>
        <v/>
      </c>
    </row>
  </sheetData>
  <mergeCells count="5">
    <mergeCell ref="L9:M9"/>
    <mergeCell ref="N9:P9"/>
    <mergeCell ref="R10:T10"/>
    <mergeCell ref="I9:K9"/>
    <mergeCell ref="F1:P1"/>
  </mergeCells>
  <phoneticPr fontId="3" type="noConversion"/>
  <conditionalFormatting sqref="D11:P111">
    <cfRule type="expression" dxfId="6" priority="3">
      <formula>$H11=2</formula>
    </cfRule>
    <cfRule type="expression" dxfId="5" priority="4">
      <formula>$H11=3</formula>
    </cfRule>
  </conditionalFormatting>
  <conditionalFormatting sqref="K11:K111">
    <cfRule type="cellIs" dxfId="4" priority="1" operator="equal">
      <formula>"出局"</formula>
    </cfRule>
  </conditionalFormatting>
  <conditionalFormatting sqref="A11:C111">
    <cfRule type="expression" dxfId="3" priority="7">
      <formula>$H11=2</formula>
    </cfRule>
    <cfRule type="expression" dxfId="2" priority="8">
      <formula>$H11=3</formula>
    </cfRule>
  </conditionalFormatting>
  <hyperlinks>
    <hyperlink ref="A6" r:id="rId1"/>
    <hyperlink ref="F6" location="說明!A1" display="說明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6" sqref="G16"/>
    </sheetView>
  </sheetViews>
  <sheetFormatPr defaultRowHeight="16.2"/>
  <sheetData/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5</vt:i4>
      </vt:variant>
    </vt:vector>
  </HeadingPairs>
  <TitlesOfParts>
    <vt:vector size="7" baseType="lpstr">
      <vt:lpstr>棒球模擬</vt:lpstr>
      <vt:lpstr>說明</vt:lpstr>
      <vt:lpstr>A得分</vt:lpstr>
      <vt:lpstr>B得分</vt:lpstr>
      <vt:lpstr>半局數</vt:lpstr>
      <vt:lpstr>得分</vt:lpstr>
      <vt:lpstr>模擬表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2010-07-19T02:42:39Z</dcterms:created>
  <dcterms:modified xsi:type="dcterms:W3CDTF">2010-07-23T01:09:43Z</dcterms:modified>
</cp:coreProperties>
</file>