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emp\應政華\"/>
    </mc:Choice>
  </mc:AlternateContent>
  <bookViews>
    <workbookView xWindow="0" yWindow="0" windowWidth="19440" windowHeight="8940"/>
  </bookViews>
  <sheets>
    <sheet name="工作表1" sheetId="1" r:id="rId1"/>
  </sheets>
  <definedNames>
    <definedName name="解約時匯率">工作表1!$B$1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B6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5" i="1"/>
  <c r="H13" i="1"/>
  <c r="F9" i="1" l="1"/>
  <c r="F8" i="1"/>
  <c r="F7" i="1"/>
  <c r="F6" i="1"/>
  <c r="F5" i="1"/>
  <c r="H11" i="1"/>
  <c r="H12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I60" i="1" l="1"/>
  <c r="I19" i="1"/>
  <c r="I15" i="1"/>
  <c r="I38" i="1"/>
  <c r="I36" i="1"/>
  <c r="I34" i="1"/>
  <c r="I32" i="1"/>
  <c r="I30" i="1"/>
  <c r="I28" i="1"/>
  <c r="I26" i="1"/>
  <c r="I24" i="1"/>
  <c r="I62" i="1"/>
  <c r="I12" i="1"/>
  <c r="I11" i="1"/>
  <c r="I22" i="1"/>
  <c r="I18" i="1"/>
  <c r="I14" i="1"/>
  <c r="I39" i="1"/>
  <c r="I41" i="1"/>
  <c r="I43" i="1"/>
  <c r="I45" i="1"/>
  <c r="I47" i="1"/>
  <c r="I49" i="1"/>
  <c r="I51" i="1"/>
  <c r="I53" i="1"/>
  <c r="I55" i="1"/>
  <c r="I57" i="1"/>
  <c r="I59" i="1"/>
  <c r="I13" i="1"/>
  <c r="I21" i="1"/>
  <c r="I17" i="1"/>
  <c r="I37" i="1"/>
  <c r="I35" i="1"/>
  <c r="I33" i="1"/>
  <c r="I31" i="1"/>
  <c r="I29" i="1"/>
  <c r="I27" i="1"/>
  <c r="I25" i="1"/>
  <c r="I61" i="1"/>
  <c r="I63" i="1"/>
  <c r="I10" i="1"/>
  <c r="I23" i="1"/>
  <c r="I20" i="1"/>
  <c r="I16" i="1"/>
  <c r="I40" i="1"/>
  <c r="I42" i="1"/>
  <c r="I44" i="1"/>
  <c r="I46" i="1"/>
  <c r="I48" i="1"/>
  <c r="I50" i="1"/>
  <c r="I52" i="1"/>
  <c r="I54" i="1"/>
  <c r="I56" i="1"/>
  <c r="I58" i="1"/>
</calcChain>
</file>

<file path=xl/sharedStrings.xml><?xml version="1.0" encoding="utf-8"?>
<sst xmlns="http://schemas.openxmlformats.org/spreadsheetml/2006/main" count="10" uniqueCount="10">
  <si>
    <t>年度</t>
    <phoneticPr fontId="2" type="noConversion"/>
  </si>
  <si>
    <t>年齡</t>
    <phoneticPr fontId="2" type="noConversion"/>
  </si>
  <si>
    <t>解約時匯率</t>
    <phoneticPr fontId="2" type="noConversion"/>
  </si>
  <si>
    <t>解約金
(台幣)</t>
    <phoneticPr fontId="2" type="noConversion"/>
  </si>
  <si>
    <t>繳款金額
(台幣)</t>
    <phoneticPr fontId="2" type="noConversion"/>
  </si>
  <si>
    <t>繳款金額
(美元)</t>
    <phoneticPr fontId="2" type="noConversion"/>
  </si>
  <si>
    <t>年化報酬率
(美元)</t>
    <phoneticPr fontId="2" type="noConversion"/>
  </si>
  <si>
    <t>年化報酬率
(台幣)</t>
    <phoneticPr fontId="2" type="noConversion"/>
  </si>
  <si>
    <t>解約金
(美元)</t>
    <phoneticPr fontId="2" type="noConversion"/>
  </si>
  <si>
    <t>繳款時匯率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</si>
</sst>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;[Red]\-#,##0\ "/>
    <numFmt numFmtId="177" formatCode="#,##0.00_ ;[Red]\-#,##0.00\ "/>
  </numFmts>
  <fonts count="4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 wrapText="1"/>
    </xf>
    <xf numFmtId="176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76" fontId="3" fillId="0" borderId="0" xfId="1" applyNumberFormat="1" applyFont="1">
      <alignment vertical="center"/>
    </xf>
    <xf numFmtId="177" fontId="3" fillId="0" borderId="0" xfId="1" applyNumberFormat="1" applyFont="1">
      <alignment vertical="center"/>
    </xf>
    <xf numFmtId="10" fontId="3" fillId="0" borderId="0" xfId="2" applyNumberFormat="1" applyFont="1">
      <alignment vertical="center"/>
    </xf>
    <xf numFmtId="10" fontId="3" fillId="0" borderId="0" xfId="0" applyNumberFormat="1" applyFont="1">
      <alignment vertical="center"/>
    </xf>
    <xf numFmtId="0" fontId="3" fillId="3" borderId="0" xfId="0" applyFont="1" applyFill="1">
      <alignment vertical="center"/>
    </xf>
    <xf numFmtId="2" fontId="3" fillId="2" borderId="0" xfId="0" applyNumberFormat="1" applyFont="1" applyFill="1">
      <alignment vertical="center"/>
    </xf>
  </cellXfs>
  <cellStyles count="3">
    <cellStyle name="一般" xfId="0" builtinId="0"/>
    <cellStyle name="千分位" xfId="1" builtinId="3"/>
    <cellStyle name="百分比" xfId="2" builtinId="5"/>
  </cellStyles>
  <dxfs count="11"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7" formatCode="#,##0.00_ ;[Red]\-#,##0.0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微軟正黑體"/>
        <scheme val="none"/>
      </font>
      <numFmt numFmtId="176" formatCode="#,##0_ ;[Red]\-#,##0\ 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微軟正黑體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r>
              <a:rPr lang="zh-TW" altLang="en-US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解約時匯率</a:t>
            </a:r>
            <a:r>
              <a:rPr lang="en-US" altLang="zh-TW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32</a:t>
            </a:r>
            <a:r>
              <a:rPr lang="zh-TW" altLang="en-US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的</a:t>
            </a:r>
            <a:r>
              <a:rPr lang="zh-TW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年化報酬率</a:t>
            </a:r>
            <a:endParaRPr lang="en-US" b="1">
              <a:latin typeface="微軟正黑體" panose="020B0604030504040204" pitchFamily="34" charset="-120"/>
              <a:ea typeface="微軟正黑體" panose="020B0604030504040204" pitchFamily="34" charset="-12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9.9210395903309295E-2"/>
          <c:y val="0.13"/>
          <c:w val="0.88027678358387029"/>
          <c:h val="0.72250307997214624"/>
        </c:manualLayout>
      </c:layout>
      <c:lineChart>
        <c:grouping val="standard"/>
        <c:varyColors val="0"/>
        <c:ser>
          <c:idx val="0"/>
          <c:order val="0"/>
          <c:tx>
            <c:strRef>
              <c:f>工作表1!$H$3</c:f>
              <c:strCache>
                <c:ptCount val="1"/>
                <c:pt idx="0">
                  <c:v>年化報酬率
(美元)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工作表1!$B$10:$B$63</c:f>
              <c:numCache>
                <c:formatCode>General</c:formatCode>
                <c:ptCount val="54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53</c:v>
                </c:pt>
                <c:pt idx="22">
                  <c:v>54</c:v>
                </c:pt>
                <c:pt idx="23">
                  <c:v>55</c:v>
                </c:pt>
                <c:pt idx="24">
                  <c:v>56</c:v>
                </c:pt>
                <c:pt idx="25">
                  <c:v>57</c:v>
                </c:pt>
                <c:pt idx="26">
                  <c:v>58</c:v>
                </c:pt>
                <c:pt idx="27">
                  <c:v>59</c:v>
                </c:pt>
                <c:pt idx="28">
                  <c:v>60</c:v>
                </c:pt>
                <c:pt idx="29">
                  <c:v>61</c:v>
                </c:pt>
                <c:pt idx="30">
                  <c:v>62</c:v>
                </c:pt>
                <c:pt idx="31">
                  <c:v>63</c:v>
                </c:pt>
                <c:pt idx="32">
                  <c:v>64</c:v>
                </c:pt>
                <c:pt idx="33">
                  <c:v>65</c:v>
                </c:pt>
                <c:pt idx="34">
                  <c:v>66</c:v>
                </c:pt>
                <c:pt idx="35">
                  <c:v>67</c:v>
                </c:pt>
                <c:pt idx="36">
                  <c:v>68</c:v>
                </c:pt>
                <c:pt idx="37">
                  <c:v>69</c:v>
                </c:pt>
                <c:pt idx="38">
                  <c:v>70</c:v>
                </c:pt>
                <c:pt idx="39">
                  <c:v>71</c:v>
                </c:pt>
                <c:pt idx="40">
                  <c:v>72</c:v>
                </c:pt>
                <c:pt idx="41">
                  <c:v>73</c:v>
                </c:pt>
                <c:pt idx="42">
                  <c:v>74</c:v>
                </c:pt>
                <c:pt idx="43">
                  <c:v>75</c:v>
                </c:pt>
                <c:pt idx="44">
                  <c:v>76</c:v>
                </c:pt>
                <c:pt idx="45">
                  <c:v>77</c:v>
                </c:pt>
                <c:pt idx="46">
                  <c:v>78</c:v>
                </c:pt>
                <c:pt idx="47">
                  <c:v>79</c:v>
                </c:pt>
                <c:pt idx="48">
                  <c:v>80</c:v>
                </c:pt>
                <c:pt idx="49">
                  <c:v>81</c:v>
                </c:pt>
                <c:pt idx="50">
                  <c:v>82</c:v>
                </c:pt>
                <c:pt idx="51">
                  <c:v>83</c:v>
                </c:pt>
                <c:pt idx="52">
                  <c:v>84</c:v>
                </c:pt>
                <c:pt idx="53">
                  <c:v>85</c:v>
                </c:pt>
              </c:numCache>
            </c:numRef>
          </c:cat>
          <c:val>
            <c:numRef>
              <c:f>工作表1!$H$10:$H$63</c:f>
              <c:numCache>
                <c:formatCode>0.00%</c:formatCode>
                <c:ptCount val="54"/>
                <c:pt idx="0">
                  <c:v>2.5294067243753382E-2</c:v>
                </c:pt>
                <c:pt idx="1">
                  <c:v>2.7932659406686433E-2</c:v>
                </c:pt>
                <c:pt idx="2">
                  <c:v>2.9632812843493062E-2</c:v>
                </c:pt>
                <c:pt idx="3">
                  <c:v>3.0814664305991002E-2</c:v>
                </c:pt>
                <c:pt idx="4">
                  <c:v>3.1685451421479494E-2</c:v>
                </c:pt>
                <c:pt idx="5">
                  <c:v>3.2362496297522858E-2</c:v>
                </c:pt>
                <c:pt idx="6">
                  <c:v>3.2888059969158112E-2</c:v>
                </c:pt>
                <c:pt idx="7">
                  <c:v>3.331767271305508E-2</c:v>
                </c:pt>
                <c:pt idx="8">
                  <c:v>3.3671652341622949E-2</c:v>
                </c:pt>
                <c:pt idx="9">
                  <c:v>3.39727697702501E-2</c:v>
                </c:pt>
                <c:pt idx="10">
                  <c:v>3.4228780301634121E-2</c:v>
                </c:pt>
                <c:pt idx="11">
                  <c:v>3.4445695202275139E-2</c:v>
                </c:pt>
                <c:pt idx="12">
                  <c:v>3.4634445520852264E-2</c:v>
                </c:pt>
                <c:pt idx="13">
                  <c:v>3.4805566200494686E-2</c:v>
                </c:pt>
                <c:pt idx="14">
                  <c:v>3.4951213132866865E-2</c:v>
                </c:pt>
                <c:pt idx="15">
                  <c:v>3.5082699171593124E-2</c:v>
                </c:pt>
                <c:pt idx="16">
                  <c:v>3.5201675992749371E-2</c:v>
                </c:pt>
                <c:pt idx="17">
                  <c:v>3.530751726650716E-2</c:v>
                </c:pt>
                <c:pt idx="18">
                  <c:v>3.5401738206784605E-2</c:v>
                </c:pt>
                <c:pt idx="19">
                  <c:v>3.5341241495218334E-2</c:v>
                </c:pt>
                <c:pt idx="20">
                  <c:v>3.5567545961409097E-2</c:v>
                </c:pt>
                <c:pt idx="21">
                  <c:v>3.5638422692513938E-2</c:v>
                </c:pt>
                <c:pt idx="22">
                  <c:v>3.5703235841880954E-2</c:v>
                </c:pt>
                <c:pt idx="23">
                  <c:v>3.5763315431775355E-2</c:v>
                </c:pt>
                <c:pt idx="24">
                  <c:v>3.5594544466861056E-2</c:v>
                </c:pt>
                <c:pt idx="25">
                  <c:v>3.5868807663955504E-2</c:v>
                </c:pt>
                <c:pt idx="26">
                  <c:v>3.5915061558919659E-2</c:v>
                </c:pt>
                <c:pt idx="27">
                  <c:v>3.5956185400665364E-2</c:v>
                </c:pt>
                <c:pt idx="28">
                  <c:v>3.5994739850635726E-2</c:v>
                </c:pt>
                <c:pt idx="29">
                  <c:v>3.6028706927990539E-2</c:v>
                </c:pt>
                <c:pt idx="30">
                  <c:v>3.6060255801926289E-2</c:v>
                </c:pt>
                <c:pt idx="31">
                  <c:v>3.6088266370870148E-2</c:v>
                </c:pt>
                <c:pt idx="32">
                  <c:v>3.6112530829357503E-2</c:v>
                </c:pt>
                <c:pt idx="33">
                  <c:v>3.6134113678348179E-2</c:v>
                </c:pt>
                <c:pt idx="34">
                  <c:v>3.6153831858993568E-2</c:v>
                </c:pt>
                <c:pt idx="35">
                  <c:v>3.6169088747370903E-2</c:v>
                </c:pt>
                <c:pt idx="36">
                  <c:v>3.6181918231845245E-2</c:v>
                </c:pt>
                <c:pt idx="37">
                  <c:v>3.6191534915172241E-2</c:v>
                </c:pt>
                <c:pt idx="38">
                  <c:v>3.6202239335348274E-2</c:v>
                </c:pt>
                <c:pt idx="39">
                  <c:v>3.6200961820576083E-2</c:v>
                </c:pt>
                <c:pt idx="40">
                  <c:v>3.6200542449173811E-2</c:v>
                </c:pt>
                <c:pt idx="41">
                  <c:v>3.6195742282759458E-2</c:v>
                </c:pt>
                <c:pt idx="42">
                  <c:v>3.6186330097753849E-2</c:v>
                </c:pt>
                <c:pt idx="43">
                  <c:v>3.6172159421015815E-2</c:v>
                </c:pt>
                <c:pt idx="44">
                  <c:v>3.6152207162244876E-2</c:v>
                </c:pt>
                <c:pt idx="45">
                  <c:v>3.6126308113276773E-2</c:v>
                </c:pt>
                <c:pt idx="46">
                  <c:v>3.6092690112504711E-2</c:v>
                </c:pt>
                <c:pt idx="47">
                  <c:v>3.6050544036499099E-2</c:v>
                </c:pt>
                <c:pt idx="48">
                  <c:v>3.5998541226346159E-2</c:v>
                </c:pt>
                <c:pt idx="49">
                  <c:v>3.5934497298068191E-2</c:v>
                </c:pt>
                <c:pt idx="50">
                  <c:v>3.5855834364678651E-2</c:v>
                </c:pt>
                <c:pt idx="51">
                  <c:v>3.575904686905873E-2</c:v>
                </c:pt>
                <c:pt idx="52">
                  <c:v>3.5640148100485103E-2</c:v>
                </c:pt>
                <c:pt idx="53">
                  <c:v>3.5492794698629426E-2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工作表1!$I$3</c:f>
              <c:strCache>
                <c:ptCount val="1"/>
                <c:pt idx="0">
                  <c:v>年化報酬率
(台幣)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工作表1!$B$10:$B$63</c:f>
              <c:numCache>
                <c:formatCode>General</c:formatCode>
                <c:ptCount val="54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53</c:v>
                </c:pt>
                <c:pt idx="22">
                  <c:v>54</c:v>
                </c:pt>
                <c:pt idx="23">
                  <c:v>55</c:v>
                </c:pt>
                <c:pt idx="24">
                  <c:v>56</c:v>
                </c:pt>
                <c:pt idx="25">
                  <c:v>57</c:v>
                </c:pt>
                <c:pt idx="26">
                  <c:v>58</c:v>
                </c:pt>
                <c:pt idx="27">
                  <c:v>59</c:v>
                </c:pt>
                <c:pt idx="28">
                  <c:v>60</c:v>
                </c:pt>
                <c:pt idx="29">
                  <c:v>61</c:v>
                </c:pt>
                <c:pt idx="30">
                  <c:v>62</c:v>
                </c:pt>
                <c:pt idx="31">
                  <c:v>63</c:v>
                </c:pt>
                <c:pt idx="32">
                  <c:v>64</c:v>
                </c:pt>
                <c:pt idx="33">
                  <c:v>65</c:v>
                </c:pt>
                <c:pt idx="34">
                  <c:v>66</c:v>
                </c:pt>
                <c:pt idx="35">
                  <c:v>67</c:v>
                </c:pt>
                <c:pt idx="36">
                  <c:v>68</c:v>
                </c:pt>
                <c:pt idx="37">
                  <c:v>69</c:v>
                </c:pt>
                <c:pt idx="38">
                  <c:v>70</c:v>
                </c:pt>
                <c:pt idx="39">
                  <c:v>71</c:v>
                </c:pt>
                <c:pt idx="40">
                  <c:v>72</c:v>
                </c:pt>
                <c:pt idx="41">
                  <c:v>73</c:v>
                </c:pt>
                <c:pt idx="42">
                  <c:v>74</c:v>
                </c:pt>
                <c:pt idx="43">
                  <c:v>75</c:v>
                </c:pt>
                <c:pt idx="44">
                  <c:v>76</c:v>
                </c:pt>
                <c:pt idx="45">
                  <c:v>77</c:v>
                </c:pt>
                <c:pt idx="46">
                  <c:v>78</c:v>
                </c:pt>
                <c:pt idx="47">
                  <c:v>79</c:v>
                </c:pt>
                <c:pt idx="48">
                  <c:v>80</c:v>
                </c:pt>
                <c:pt idx="49">
                  <c:v>81</c:v>
                </c:pt>
                <c:pt idx="50">
                  <c:v>82</c:v>
                </c:pt>
                <c:pt idx="51">
                  <c:v>83</c:v>
                </c:pt>
                <c:pt idx="52">
                  <c:v>84</c:v>
                </c:pt>
                <c:pt idx="53">
                  <c:v>85</c:v>
                </c:pt>
              </c:numCache>
            </c:numRef>
          </c:cat>
          <c:val>
            <c:numRef>
              <c:f>工作表1!$I$10:$I$63</c:f>
              <c:numCache>
                <c:formatCode>0.00%</c:formatCode>
                <c:ptCount val="54"/>
                <c:pt idx="0">
                  <c:v>4.2044513518665561E-2</c:v>
                </c:pt>
                <c:pt idx="1">
                  <c:v>4.1033181683786113E-2</c:v>
                </c:pt>
                <c:pt idx="2">
                  <c:v>4.0391136238120406E-2</c:v>
                </c:pt>
                <c:pt idx="3">
                  <c:v>3.9941873690283902E-2</c:v>
                </c:pt>
                <c:pt idx="4">
                  <c:v>3.9611317156550196E-2</c:v>
                </c:pt>
                <c:pt idx="5">
                  <c:v>3.9366710885077483E-2</c:v>
                </c:pt>
                <c:pt idx="6">
                  <c:v>3.9162632628549465E-2</c:v>
                </c:pt>
                <c:pt idx="7">
                  <c:v>3.9000349721313166E-2</c:v>
                </c:pt>
                <c:pt idx="8">
                  <c:v>3.8864494695900476E-2</c:v>
                </c:pt>
                <c:pt idx="9">
                  <c:v>3.8753563232440724E-2</c:v>
                </c:pt>
                <c:pt idx="10">
                  <c:v>3.8658116467290116E-2</c:v>
                </c:pt>
                <c:pt idx="11">
                  <c:v>3.8571693504649174E-2</c:v>
                </c:pt>
                <c:pt idx="12">
                  <c:v>3.8495994156443558E-2</c:v>
                </c:pt>
                <c:pt idx="13">
                  <c:v>3.8434554713370428E-2</c:v>
                </c:pt>
                <c:pt idx="14">
                  <c:v>3.8374033777951677E-2</c:v>
                </c:pt>
                <c:pt idx="15">
                  <c:v>3.8321527719204607E-2</c:v>
                </c:pt>
                <c:pt idx="16">
                  <c:v>3.8275290258297012E-2</c:v>
                </c:pt>
                <c:pt idx="17">
                  <c:v>3.8231948692069251E-2</c:v>
                </c:pt>
                <c:pt idx="18">
                  <c:v>3.819079120870339E-2</c:v>
                </c:pt>
                <c:pt idx="19">
                  <c:v>3.8006285078356461E-2</c:v>
                </c:pt>
                <c:pt idx="20">
                  <c:v>3.8120264897743672E-2</c:v>
                </c:pt>
                <c:pt idx="21">
                  <c:v>3.8087377066606143E-2</c:v>
                </c:pt>
                <c:pt idx="22">
                  <c:v>3.8056530342030603E-2</c:v>
                </c:pt>
                <c:pt idx="23">
                  <c:v>3.8028143156112693E-2</c:v>
                </c:pt>
                <c:pt idx="24">
                  <c:v>3.7776537847921787E-2</c:v>
                </c:pt>
                <c:pt idx="25">
                  <c:v>3.797525448559691E-2</c:v>
                </c:pt>
                <c:pt idx="26">
                  <c:v>3.7950340585572118E-2</c:v>
                </c:pt>
                <c:pt idx="27">
                  <c:v>3.7924941874528884E-2</c:v>
                </c:pt>
                <c:pt idx="28">
                  <c:v>3.7901184867576099E-2</c:v>
                </c:pt>
                <c:pt idx="29">
                  <c:v>3.7876657301410876E-2</c:v>
                </c:pt>
                <c:pt idx="30">
                  <c:v>3.7853193107180383E-2</c:v>
                </c:pt>
                <c:pt idx="31">
                  <c:v>3.7829366601973335E-2</c:v>
                </c:pt>
                <c:pt idx="32">
                  <c:v>3.780470126375457E-2</c:v>
                </c:pt>
                <c:pt idx="33">
                  <c:v>3.7780025671371842E-2</c:v>
                </c:pt>
                <c:pt idx="34">
                  <c:v>3.7755945360017806E-2</c:v>
                </c:pt>
                <c:pt idx="35">
                  <c:v>3.7729665642116883E-2</c:v>
                </c:pt>
                <c:pt idx="36">
                  <c:v>3.7703053750861359E-2</c:v>
                </c:pt>
                <c:pt idx="37">
                  <c:v>3.7675167325681436E-2</c:v>
                </c:pt>
                <c:pt idx="38">
                  <c:v>3.76501769927855E-2</c:v>
                </c:pt>
                <c:pt idx="39">
                  <c:v>3.7614855554997328E-2</c:v>
                </c:pt>
                <c:pt idx="40">
                  <c:v>3.7581958085931344E-2</c:v>
                </c:pt>
                <c:pt idx="41">
                  <c:v>3.7546128677725443E-2</c:v>
                </c:pt>
                <c:pt idx="42">
                  <c:v>3.7507040138135439E-2</c:v>
                </c:pt>
                <c:pt idx="43">
                  <c:v>3.746445845240931E-2</c:v>
                </c:pt>
                <c:pt idx="44">
                  <c:v>3.7417278546756583E-2</c:v>
                </c:pt>
                <c:pt idx="45">
                  <c:v>3.7365261715711418E-2</c:v>
                </c:pt>
                <c:pt idx="46">
                  <c:v>3.7306565049842311E-2</c:v>
                </c:pt>
                <c:pt idx="47">
                  <c:v>3.7240316142087115E-2</c:v>
                </c:pt>
                <c:pt idx="48">
                  <c:v>3.7165126968002671E-2</c:v>
                </c:pt>
                <c:pt idx="49">
                  <c:v>3.7078756690648529E-2</c:v>
                </c:pt>
                <c:pt idx="50">
                  <c:v>3.6978574456448365E-2</c:v>
                </c:pt>
                <c:pt idx="51">
                  <c:v>3.6861023941857196E-2</c:v>
                </c:pt>
                <c:pt idx="52">
                  <c:v>3.6722070460455392E-2</c:v>
                </c:pt>
                <c:pt idx="53">
                  <c:v>3.6555321946968311E-2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1856376"/>
        <c:axId val="621857160"/>
      </c:lineChart>
      <c:catAx>
        <c:axId val="621856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年齡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621857160"/>
        <c:crosses val="autoZero"/>
        <c:auto val="1"/>
        <c:lblAlgn val="ctr"/>
        <c:lblOffset val="100"/>
        <c:noMultiLvlLbl val="0"/>
      </c:catAx>
      <c:valAx>
        <c:axId val="621857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TW" altLang="en-US"/>
                  <a:t>年化報酬率</a:t>
                </a:r>
              </a:p>
            </c:rich>
          </c:tx>
          <c:layout>
            <c:manualLayout>
              <c:xMode val="edge"/>
              <c:yMode val="edge"/>
              <c:x val="0"/>
              <c:y val="0.372203920938454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endParaRPr lang="zh-TW"/>
          </a:p>
        </c:txPr>
        <c:crossAx val="621856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802323660591377"/>
          <c:y val="0.71032031710321919"/>
          <c:w val="0.46567832167832174"/>
          <c:h val="0.102604852964807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676274</xdr:colOff>
      <xdr:row>2</xdr:row>
      <xdr:rowOff>9525</xdr:rowOff>
    </xdr:from>
    <xdr:to>
      <xdr:col>19</xdr:col>
      <xdr:colOff>628649</xdr:colOff>
      <xdr:row>19</xdr:row>
      <xdr:rowOff>142875</xdr:rowOff>
    </xdr:to>
    <xdr:graphicFrame macro="">
      <xdr:nvGraphicFramePr>
        <xdr:cNvPr id="2" name="圖表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表格1" displayName="表格1" ref="A3:I63" totalsRowShown="0" headerRowDxfId="10" dataDxfId="9">
  <tableColumns count="9">
    <tableColumn id="1" name="年度" dataDxfId="8"/>
    <tableColumn id="2" name="年齡" dataDxfId="7"/>
    <tableColumn id="3" name="繳款金額_x000a_(美元)" dataDxfId="6" dataCellStyle="千分位"/>
    <tableColumn id="8" name="繳款時匯率" dataDxfId="5" dataCellStyle="千分位"/>
    <tableColumn id="9" name="繳款金額_x000a_(台幣)" dataDxfId="4" dataCellStyle="千分位">
      <calculatedColumnFormula>表格1[[#This Row],[繳款金額
(美元)]]*表格1[[#This Row],[繳款時匯率]]</calculatedColumnFormula>
    </tableColumn>
    <tableColumn id="4" name="解約金_x000a_(美元)" dataDxfId="3" dataCellStyle="千分位"/>
    <tableColumn id="10" name="解約金_x000a_(台幣)" dataDxfId="2" dataCellStyle="千分位">
      <calculatedColumnFormula>表格1[[#This Row],[解約金
(美元)]]*解約時匯率</calculatedColumnFormula>
    </tableColumn>
    <tableColumn id="7" name="年化報酬率_x000a_(美元)" dataDxfId="1" dataCellStyle="千分位">
      <calculatedColumnFormula>IRR(($C3:C$4,F4))</calculatedColumnFormula>
    </tableColumn>
    <tableColumn id="11" name="年化報酬率_x000a_(台幣)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showGridLines="0" tabSelected="1" zoomScaleNormal="100" workbookViewId="0">
      <pane ySplit="7575" topLeftCell="A61"/>
      <selection activeCell="B2" sqref="B2"/>
      <selection pane="bottomLeft" activeCell="A63" sqref="A4:A63"/>
    </sheetView>
  </sheetViews>
  <sheetFormatPr defaultRowHeight="15.75" x14ac:dyDescent="0.25"/>
  <cols>
    <col min="1" max="1" width="11.625" style="1" bestFit="1" customWidth="1"/>
    <col min="2" max="2" width="7.375" style="1" customWidth="1"/>
    <col min="3" max="3" width="11.625" style="1" customWidth="1"/>
    <col min="4" max="4" width="11.875" style="1" bestFit="1" customWidth="1"/>
    <col min="5" max="5" width="12" style="1" customWidth="1"/>
    <col min="6" max="6" width="13.125" style="1" customWidth="1"/>
    <col min="7" max="7" width="14.375" style="1" customWidth="1"/>
    <col min="8" max="8" width="11.875" style="1" bestFit="1" customWidth="1"/>
    <col min="9" max="9" width="13" style="1" customWidth="1"/>
    <col min="10" max="16384" width="9" style="1"/>
  </cols>
  <sheetData>
    <row r="1" spans="1:9" x14ac:dyDescent="0.25">
      <c r="A1" s="10" t="s">
        <v>2</v>
      </c>
      <c r="B1" s="11">
        <v>32</v>
      </c>
    </row>
    <row r="3" spans="1:9" ht="31.5" x14ac:dyDescent="0.25">
      <c r="A3" s="2" t="s">
        <v>0</v>
      </c>
      <c r="B3" s="2" t="s">
        <v>1</v>
      </c>
      <c r="C3" s="3" t="s">
        <v>5</v>
      </c>
      <c r="D3" s="4" t="s">
        <v>9</v>
      </c>
      <c r="E3" s="3" t="s">
        <v>4</v>
      </c>
      <c r="F3" s="5" t="s">
        <v>8</v>
      </c>
      <c r="G3" s="5" t="s">
        <v>3</v>
      </c>
      <c r="H3" s="5" t="s">
        <v>6</v>
      </c>
      <c r="I3" s="5" t="s">
        <v>7</v>
      </c>
    </row>
    <row r="4" spans="1:9" x14ac:dyDescent="0.25">
      <c r="A4" s="2">
        <v>1</v>
      </c>
      <c r="B4" s="2">
        <v>26</v>
      </c>
      <c r="C4" s="6">
        <v>-2124</v>
      </c>
      <c r="D4" s="7">
        <v>29.54</v>
      </c>
      <c r="E4" s="6">
        <f>表格1[[#This Row],[繳款金額
(美元)]]*表格1[[#This Row],[繳款時匯率]]</f>
        <v>-62742.96</v>
      </c>
      <c r="F4" s="7">
        <v>997</v>
      </c>
      <c r="G4" s="6">
        <f>表格1[[#This Row],[解約金
(美元)]]*解約時匯率</f>
        <v>31904</v>
      </c>
      <c r="H4" s="8"/>
      <c r="I4" s="9"/>
    </row>
    <row r="5" spans="1:9" x14ac:dyDescent="0.25">
      <c r="A5" s="2">
        <v>2</v>
      </c>
      <c r="B5" s="2">
        <f>B4+1</f>
        <v>27</v>
      </c>
      <c r="C5" s="6">
        <v>-2124</v>
      </c>
      <c r="D5" s="7">
        <v>29.57</v>
      </c>
      <c r="E5" s="6">
        <f>表格1[[#This Row],[繳款金額
(美元)]]*表格1[[#This Row],[繳款時匯率]]</f>
        <v>-62806.68</v>
      </c>
      <c r="F5" s="7">
        <f>2929</f>
        <v>2929</v>
      </c>
      <c r="G5" s="6">
        <f>表格1[[#This Row],[解約金
(美元)]]*解約時匯率</f>
        <v>93728</v>
      </c>
      <c r="H5" s="8"/>
      <c r="I5" s="9"/>
    </row>
    <row r="6" spans="1:9" x14ac:dyDescent="0.25">
      <c r="A6" s="2">
        <v>3</v>
      </c>
      <c r="B6" s="2">
        <f t="shared" ref="B6:B63" si="0">B5+1</f>
        <v>28</v>
      </c>
      <c r="C6" s="6">
        <v>-2124</v>
      </c>
      <c r="D6" s="7">
        <v>29.94</v>
      </c>
      <c r="E6" s="6">
        <f>表格1[[#This Row],[繳款金額
(美元)]]*表格1[[#This Row],[繳款時匯率]]</f>
        <v>-63592.560000000005</v>
      </c>
      <c r="F6" s="7">
        <f>5125</f>
        <v>5125</v>
      </c>
      <c r="G6" s="6">
        <f>表格1[[#This Row],[解約金
(美元)]]*解約時匯率</f>
        <v>164000</v>
      </c>
      <c r="H6" s="8"/>
      <c r="I6" s="9"/>
    </row>
    <row r="7" spans="1:9" x14ac:dyDescent="0.25">
      <c r="A7" s="2">
        <v>4</v>
      </c>
      <c r="B7" s="2">
        <f t="shared" si="0"/>
        <v>29</v>
      </c>
      <c r="C7" s="6">
        <v>-2124</v>
      </c>
      <c r="D7" s="7">
        <v>29.5</v>
      </c>
      <c r="E7" s="6">
        <f>表格1[[#This Row],[繳款金額
(美元)]]*表格1[[#This Row],[繳款時匯率]]</f>
        <v>-62658</v>
      </c>
      <c r="F7" s="7">
        <f>7593</f>
        <v>7593</v>
      </c>
      <c r="G7" s="6">
        <f>表格1[[#This Row],[解約金
(美元)]]*解約時匯率</f>
        <v>242976</v>
      </c>
      <c r="H7" s="8"/>
      <c r="I7" s="9"/>
    </row>
    <row r="8" spans="1:9" x14ac:dyDescent="0.25">
      <c r="A8" s="2">
        <v>5</v>
      </c>
      <c r="B8" s="2">
        <f t="shared" si="0"/>
        <v>30</v>
      </c>
      <c r="C8" s="6">
        <v>-2124</v>
      </c>
      <c r="D8" s="7">
        <v>30.68</v>
      </c>
      <c r="E8" s="6">
        <f>表格1[[#This Row],[繳款金額
(美元)]]*表格1[[#This Row],[繳款時匯率]]</f>
        <v>-65164.32</v>
      </c>
      <c r="F8" s="7">
        <f>10353</f>
        <v>10353</v>
      </c>
      <c r="G8" s="6">
        <f>表格1[[#This Row],[解約金
(美元)]]*解約時匯率</f>
        <v>331296</v>
      </c>
      <c r="H8" s="8"/>
      <c r="I8" s="9"/>
    </row>
    <row r="9" spans="1:9" x14ac:dyDescent="0.25">
      <c r="A9" s="2">
        <v>6</v>
      </c>
      <c r="B9" s="2">
        <f t="shared" si="0"/>
        <v>31</v>
      </c>
      <c r="C9" s="6">
        <v>-2124</v>
      </c>
      <c r="D9" s="7">
        <v>32.229999999999997</v>
      </c>
      <c r="E9" s="6">
        <f>表格1[[#This Row],[繳款金額
(美元)]]*表格1[[#This Row],[繳款時匯率]]</f>
        <v>-68456.51999999999</v>
      </c>
      <c r="F9" s="7">
        <f>13418</f>
        <v>13418</v>
      </c>
      <c r="G9" s="6">
        <f>表格1[[#This Row],[解約金
(美元)]]*解約時匯率</f>
        <v>429376</v>
      </c>
      <c r="H9" s="8"/>
      <c r="I9" s="9"/>
    </row>
    <row r="10" spans="1:9" x14ac:dyDescent="0.25">
      <c r="A10" s="2">
        <v>7</v>
      </c>
      <c r="B10" s="2">
        <f t="shared" si="0"/>
        <v>32</v>
      </c>
      <c r="C10" s="6">
        <v>0</v>
      </c>
      <c r="D10" s="7"/>
      <c r="E10" s="6">
        <f>表格1[[#This Row],[繳款金額
(美元)]]*表格1[[#This Row],[繳款時匯率]]</f>
        <v>0</v>
      </c>
      <c r="F10" s="7">
        <v>13921</v>
      </c>
      <c r="G10" s="6">
        <f>表格1[[#This Row],[解約金
(美元)]]*解約時匯率</f>
        <v>445472</v>
      </c>
      <c r="H10" s="8">
        <f>IRR(($C$4:C9,表格1[[#This Row],[解約金
(美元)]]))</f>
        <v>2.5294067243753382E-2</v>
      </c>
      <c r="I10" s="9">
        <f>IRR(($E$4:E9,表格1[[#This Row],[解約金
(台幣)]]))</f>
        <v>4.2044513518665561E-2</v>
      </c>
    </row>
    <row r="11" spans="1:9" x14ac:dyDescent="0.25">
      <c r="A11" s="2">
        <v>8</v>
      </c>
      <c r="B11" s="2">
        <f t="shared" si="0"/>
        <v>33</v>
      </c>
      <c r="C11" s="6">
        <v>0</v>
      </c>
      <c r="D11" s="7"/>
      <c r="E11" s="6">
        <f>表格1[[#This Row],[繳款金額
(美元)]]*表格1[[#This Row],[繳款時匯率]]</f>
        <v>0</v>
      </c>
      <c r="F11" s="7">
        <v>14442</v>
      </c>
      <c r="G11" s="6">
        <f>表格1[[#This Row],[解約金
(美元)]]*解約時匯率</f>
        <v>462144</v>
      </c>
      <c r="H11" s="8">
        <f>IRR(($C$4:C10,F11))</f>
        <v>2.7932659406686433E-2</v>
      </c>
      <c r="I11" s="9">
        <f>IRR(($E$4:E10,表格1[[#This Row],[解約金
(台幣)]]))</f>
        <v>4.1033181683786113E-2</v>
      </c>
    </row>
    <row r="12" spans="1:9" x14ac:dyDescent="0.25">
      <c r="A12" s="2">
        <v>9</v>
      </c>
      <c r="B12" s="2">
        <f t="shared" si="0"/>
        <v>34</v>
      </c>
      <c r="C12" s="6">
        <v>0</v>
      </c>
      <c r="D12" s="7"/>
      <c r="E12" s="6">
        <f>表格1[[#This Row],[繳款金額
(美元)]]*表格1[[#This Row],[繳款時匯率]]</f>
        <v>0</v>
      </c>
      <c r="F12" s="7">
        <v>14983</v>
      </c>
      <c r="G12" s="6">
        <f>表格1[[#This Row],[解約金
(美元)]]*解約時匯率</f>
        <v>479456</v>
      </c>
      <c r="H12" s="8">
        <f>IRR(($C$4:C11,F12))</f>
        <v>2.9632812843493062E-2</v>
      </c>
      <c r="I12" s="9">
        <f>IRR(($E$4:E11,表格1[[#This Row],[解約金
(台幣)]]))</f>
        <v>4.0391136238120406E-2</v>
      </c>
    </row>
    <row r="13" spans="1:9" x14ac:dyDescent="0.25">
      <c r="A13" s="2">
        <v>10</v>
      </c>
      <c r="B13" s="2">
        <f t="shared" si="0"/>
        <v>35</v>
      </c>
      <c r="C13" s="6">
        <v>0</v>
      </c>
      <c r="D13" s="7"/>
      <c r="E13" s="6">
        <f>表格1[[#This Row],[繳款金額
(美元)]]*表格1[[#This Row],[繳款時匯率]]</f>
        <v>0</v>
      </c>
      <c r="F13" s="7">
        <v>15544</v>
      </c>
      <c r="G13" s="6">
        <f>表格1[[#This Row],[解約金
(美元)]]*解約時匯率</f>
        <v>497408</v>
      </c>
      <c r="H13" s="8">
        <f>IRR(($C$4:C12,F13))</f>
        <v>3.0814664305991002E-2</v>
      </c>
      <c r="I13" s="9">
        <f>IRR(($E$4:E12,表格1[[#This Row],[解約金
(台幣)]]))</f>
        <v>3.9941873690283902E-2</v>
      </c>
    </row>
    <row r="14" spans="1:9" x14ac:dyDescent="0.25">
      <c r="A14" s="2">
        <v>11</v>
      </c>
      <c r="B14" s="2">
        <f t="shared" si="0"/>
        <v>36</v>
      </c>
      <c r="C14" s="6">
        <v>0</v>
      </c>
      <c r="D14" s="7"/>
      <c r="E14" s="6">
        <f>表格1[[#This Row],[繳款金額
(美元)]]*表格1[[#This Row],[繳款時匯率]]</f>
        <v>0</v>
      </c>
      <c r="F14" s="7">
        <v>16126</v>
      </c>
      <c r="G14" s="6">
        <f>表格1[[#This Row],[解約金
(美元)]]*解約時匯率</f>
        <v>516032</v>
      </c>
      <c r="H14" s="8">
        <f>IRR(($C$4:C13,F14))</f>
        <v>3.1685451421479494E-2</v>
      </c>
      <c r="I14" s="9">
        <f>IRR(($E$4:E13,表格1[[#This Row],[解約金
(台幣)]]))</f>
        <v>3.9611317156550196E-2</v>
      </c>
    </row>
    <row r="15" spans="1:9" x14ac:dyDescent="0.25">
      <c r="A15" s="2">
        <v>12</v>
      </c>
      <c r="B15" s="2">
        <f t="shared" si="0"/>
        <v>37</v>
      </c>
      <c r="C15" s="6">
        <v>0</v>
      </c>
      <c r="D15" s="7"/>
      <c r="E15" s="6">
        <f>表格1[[#This Row],[繳款金額
(美元)]]*表格1[[#This Row],[繳款時匯率]]</f>
        <v>0</v>
      </c>
      <c r="F15" s="7">
        <v>16731</v>
      </c>
      <c r="G15" s="6">
        <f>表格1[[#This Row],[解約金
(美元)]]*解約時匯率</f>
        <v>535392</v>
      </c>
      <c r="H15" s="8">
        <f>IRR(($C$4:C14,F15))</f>
        <v>3.2362496297522858E-2</v>
      </c>
      <c r="I15" s="9">
        <f>IRR(($E$4:E14,表格1[[#This Row],[解約金
(台幣)]]))</f>
        <v>3.9366710885077483E-2</v>
      </c>
    </row>
    <row r="16" spans="1:9" x14ac:dyDescent="0.25">
      <c r="A16" s="2">
        <v>13</v>
      </c>
      <c r="B16" s="2">
        <f t="shared" si="0"/>
        <v>38</v>
      </c>
      <c r="C16" s="6">
        <v>0</v>
      </c>
      <c r="D16" s="7"/>
      <c r="E16" s="6">
        <f>表格1[[#This Row],[繳款金額
(美元)]]*表格1[[#This Row],[繳款時匯率]]</f>
        <v>0</v>
      </c>
      <c r="F16" s="7">
        <v>17357</v>
      </c>
      <c r="G16" s="6">
        <f>表格1[[#This Row],[解約金
(美元)]]*解約時匯率</f>
        <v>555424</v>
      </c>
      <c r="H16" s="8">
        <f>IRR(($C$4:C15,F16))</f>
        <v>3.2888059969158112E-2</v>
      </c>
      <c r="I16" s="9">
        <f>IRR(($E$4:E15,表格1[[#This Row],[解約金
(台幣)]]))</f>
        <v>3.9162632628549465E-2</v>
      </c>
    </row>
    <row r="17" spans="1:9" x14ac:dyDescent="0.25">
      <c r="A17" s="2">
        <v>14</v>
      </c>
      <c r="B17" s="2">
        <f t="shared" si="0"/>
        <v>39</v>
      </c>
      <c r="C17" s="6">
        <v>0</v>
      </c>
      <c r="D17" s="7"/>
      <c r="E17" s="6">
        <f>表格1[[#This Row],[繳款金額
(美元)]]*表格1[[#This Row],[繳款時匯率]]</f>
        <v>0</v>
      </c>
      <c r="F17" s="7">
        <v>18007</v>
      </c>
      <c r="G17" s="6">
        <f>表格1[[#This Row],[解約金
(美元)]]*解約時匯率</f>
        <v>576224</v>
      </c>
      <c r="H17" s="8">
        <f>IRR(($C$4:C16,F17))</f>
        <v>3.331767271305508E-2</v>
      </c>
      <c r="I17" s="9">
        <f>IRR(($E$4:E16,表格1[[#This Row],[解約金
(台幣)]]))</f>
        <v>3.9000349721313166E-2</v>
      </c>
    </row>
    <row r="18" spans="1:9" x14ac:dyDescent="0.25">
      <c r="A18" s="2">
        <v>15</v>
      </c>
      <c r="B18" s="2">
        <f t="shared" si="0"/>
        <v>40</v>
      </c>
      <c r="C18" s="6">
        <v>0</v>
      </c>
      <c r="D18" s="7"/>
      <c r="E18" s="6">
        <f>表格1[[#This Row],[繳款金額
(美元)]]*表格1[[#This Row],[繳款時匯率]]</f>
        <v>0</v>
      </c>
      <c r="F18" s="7">
        <v>18681</v>
      </c>
      <c r="G18" s="6">
        <f>表格1[[#This Row],[解約金
(美元)]]*解約時匯率</f>
        <v>597792</v>
      </c>
      <c r="H18" s="8">
        <f>IRR(($C$4:C17,F18))</f>
        <v>3.3671652341622949E-2</v>
      </c>
      <c r="I18" s="9">
        <f>IRR(($E$4:E17,表格1[[#This Row],[解約金
(台幣)]]))</f>
        <v>3.8864494695900476E-2</v>
      </c>
    </row>
    <row r="19" spans="1:9" x14ac:dyDescent="0.25">
      <c r="A19" s="2">
        <v>16</v>
      </c>
      <c r="B19" s="2">
        <f t="shared" si="0"/>
        <v>41</v>
      </c>
      <c r="C19" s="6">
        <v>0</v>
      </c>
      <c r="D19" s="7"/>
      <c r="E19" s="6">
        <f>表格1[[#This Row],[繳款金額
(美元)]]*表格1[[#This Row],[繳款時匯率]]</f>
        <v>0</v>
      </c>
      <c r="F19" s="7">
        <v>19381</v>
      </c>
      <c r="G19" s="6">
        <f>表格1[[#This Row],[解約金
(美元)]]*解約時匯率</f>
        <v>620192</v>
      </c>
      <c r="H19" s="8">
        <f>IRR(($C$4:C18,F19))</f>
        <v>3.39727697702501E-2</v>
      </c>
      <c r="I19" s="9">
        <f>IRR(($E$4:E18,表格1[[#This Row],[解約金
(台幣)]]))</f>
        <v>3.8753563232440724E-2</v>
      </c>
    </row>
    <row r="20" spans="1:9" x14ac:dyDescent="0.25">
      <c r="A20" s="2">
        <v>17</v>
      </c>
      <c r="B20" s="2">
        <f t="shared" si="0"/>
        <v>42</v>
      </c>
      <c r="C20" s="6">
        <v>0</v>
      </c>
      <c r="D20" s="7"/>
      <c r="E20" s="6">
        <f>表格1[[#This Row],[繳款金額
(美元)]]*表格1[[#This Row],[繳款時匯率]]</f>
        <v>0</v>
      </c>
      <c r="F20" s="7">
        <v>20107</v>
      </c>
      <c r="G20" s="6">
        <f>表格1[[#This Row],[解約金
(美元)]]*解約時匯率</f>
        <v>643424</v>
      </c>
      <c r="H20" s="8">
        <f>IRR(($C$4:C19,F20))</f>
        <v>3.4228780301634121E-2</v>
      </c>
      <c r="I20" s="9">
        <f>IRR(($E$4:E19,表格1[[#This Row],[解約金
(台幣)]]))</f>
        <v>3.8658116467290116E-2</v>
      </c>
    </row>
    <row r="21" spans="1:9" x14ac:dyDescent="0.25">
      <c r="A21" s="2">
        <v>18</v>
      </c>
      <c r="B21" s="2">
        <f t="shared" si="0"/>
        <v>43</v>
      </c>
      <c r="C21" s="6">
        <v>0</v>
      </c>
      <c r="D21" s="7"/>
      <c r="E21" s="6">
        <f>表格1[[#This Row],[繳款金額
(美元)]]*表格1[[#This Row],[繳款時匯率]]</f>
        <v>0</v>
      </c>
      <c r="F21" s="7">
        <v>20859</v>
      </c>
      <c r="G21" s="6">
        <f>表格1[[#This Row],[解約金
(美元)]]*解約時匯率</f>
        <v>667488</v>
      </c>
      <c r="H21" s="8">
        <f>IRR(($C$4:C20,F21))</f>
        <v>3.4445695202275139E-2</v>
      </c>
      <c r="I21" s="9">
        <f>IRR(($E$4:E20,表格1[[#This Row],[解約金
(台幣)]]))</f>
        <v>3.8571693504649174E-2</v>
      </c>
    </row>
    <row r="22" spans="1:9" x14ac:dyDescent="0.25">
      <c r="A22" s="2">
        <v>19</v>
      </c>
      <c r="B22" s="2">
        <f t="shared" si="0"/>
        <v>44</v>
      </c>
      <c r="C22" s="6">
        <v>0</v>
      </c>
      <c r="D22" s="7"/>
      <c r="E22" s="6">
        <f>表格1[[#This Row],[繳款金額
(美元)]]*表格1[[#This Row],[繳款時匯率]]</f>
        <v>0</v>
      </c>
      <c r="F22" s="7">
        <v>21639</v>
      </c>
      <c r="G22" s="6">
        <f>表格1[[#This Row],[解約金
(美元)]]*解約時匯率</f>
        <v>692448</v>
      </c>
      <c r="H22" s="8">
        <f>IRR(($C$4:C21,F22))</f>
        <v>3.4634445520852264E-2</v>
      </c>
      <c r="I22" s="9">
        <f>IRR(($E$4:E21,表格1[[#This Row],[解約金
(台幣)]]))</f>
        <v>3.8495994156443558E-2</v>
      </c>
    </row>
    <row r="23" spans="1:9" x14ac:dyDescent="0.25">
      <c r="A23" s="2">
        <v>20</v>
      </c>
      <c r="B23" s="2">
        <f t="shared" si="0"/>
        <v>45</v>
      </c>
      <c r="C23" s="6">
        <v>0</v>
      </c>
      <c r="D23" s="7"/>
      <c r="E23" s="6">
        <f>表格1[[#This Row],[繳款金額
(美元)]]*表格1[[#This Row],[繳款時匯率]]</f>
        <v>0</v>
      </c>
      <c r="F23" s="7">
        <v>22450</v>
      </c>
      <c r="G23" s="6">
        <f>表格1[[#This Row],[解約金
(美元)]]*解約時匯率</f>
        <v>718400</v>
      </c>
      <c r="H23" s="8">
        <f>IRR(($C$4:C22,F23))</f>
        <v>3.4805566200494686E-2</v>
      </c>
      <c r="I23" s="9">
        <f>IRR(($E$4:E22,表格1[[#This Row],[解約金
(台幣)]]))</f>
        <v>3.8434554713370428E-2</v>
      </c>
    </row>
    <row r="24" spans="1:9" x14ac:dyDescent="0.25">
      <c r="A24" s="2">
        <v>21</v>
      </c>
      <c r="B24" s="2">
        <f t="shared" si="0"/>
        <v>46</v>
      </c>
      <c r="C24" s="6">
        <v>0</v>
      </c>
      <c r="D24" s="7"/>
      <c r="E24" s="6">
        <f>表格1[[#This Row],[繳款金額
(美元)]]*表格1[[#This Row],[繳款時匯率]]</f>
        <v>0</v>
      </c>
      <c r="F24" s="7">
        <v>23289</v>
      </c>
      <c r="G24" s="6">
        <f>表格1[[#This Row],[解約金
(美元)]]*解約時匯率</f>
        <v>745248</v>
      </c>
      <c r="H24" s="8">
        <f>IRR(($C$4:C23,F24))</f>
        <v>3.4951213132866865E-2</v>
      </c>
      <c r="I24" s="9">
        <f>IRR(($E$4:E23,表格1[[#This Row],[解約金
(台幣)]]))</f>
        <v>3.8374033777951677E-2</v>
      </c>
    </row>
    <row r="25" spans="1:9" x14ac:dyDescent="0.25">
      <c r="A25" s="2">
        <v>22</v>
      </c>
      <c r="B25" s="2">
        <f t="shared" si="0"/>
        <v>47</v>
      </c>
      <c r="C25" s="6">
        <v>0</v>
      </c>
      <c r="D25" s="7"/>
      <c r="E25" s="6">
        <f>表格1[[#This Row],[繳款金額
(美元)]]*表格1[[#This Row],[繳款時匯率]]</f>
        <v>0</v>
      </c>
      <c r="F25" s="7">
        <v>24160</v>
      </c>
      <c r="G25" s="6">
        <f>表格1[[#This Row],[解約金
(美元)]]*解約時匯率</f>
        <v>773120</v>
      </c>
      <c r="H25" s="8">
        <f>IRR(($C$4:C24,F25))</f>
        <v>3.5082699171593124E-2</v>
      </c>
      <c r="I25" s="9">
        <f>IRR(($E$4:E24,表格1[[#This Row],[解約金
(台幣)]]))</f>
        <v>3.8321527719204607E-2</v>
      </c>
    </row>
    <row r="26" spans="1:9" x14ac:dyDescent="0.25">
      <c r="A26" s="2">
        <v>23</v>
      </c>
      <c r="B26" s="2">
        <f t="shared" si="0"/>
        <v>48</v>
      </c>
      <c r="C26" s="6">
        <v>0</v>
      </c>
      <c r="D26" s="7"/>
      <c r="E26" s="6">
        <f>表格1[[#This Row],[繳款金額
(美元)]]*表格1[[#This Row],[繳款時匯率]]</f>
        <v>0</v>
      </c>
      <c r="F26" s="7">
        <v>25064</v>
      </c>
      <c r="G26" s="6">
        <f>表格1[[#This Row],[解約金
(美元)]]*解約時匯率</f>
        <v>802048</v>
      </c>
      <c r="H26" s="8">
        <f>IRR(($C$4:C25,F26))</f>
        <v>3.5201675992749371E-2</v>
      </c>
      <c r="I26" s="9">
        <f>IRR(($E$4:E25,表格1[[#This Row],[解約金
(台幣)]]))</f>
        <v>3.8275290258297012E-2</v>
      </c>
    </row>
    <row r="27" spans="1:9" x14ac:dyDescent="0.25">
      <c r="A27" s="2">
        <v>24</v>
      </c>
      <c r="B27" s="2">
        <f t="shared" si="0"/>
        <v>49</v>
      </c>
      <c r="C27" s="6">
        <v>0</v>
      </c>
      <c r="D27" s="7"/>
      <c r="E27" s="6">
        <f>表格1[[#This Row],[繳款金額
(美元)]]*表格1[[#This Row],[繳款時匯率]]</f>
        <v>0</v>
      </c>
      <c r="F27" s="7">
        <v>26001</v>
      </c>
      <c r="G27" s="6">
        <f>表格1[[#This Row],[解約金
(美元)]]*解約時匯率</f>
        <v>832032</v>
      </c>
      <c r="H27" s="8">
        <f>IRR(($C$4:C26,F27))</f>
        <v>3.530751726650716E-2</v>
      </c>
      <c r="I27" s="9">
        <f>IRR(($E$4:E26,表格1[[#This Row],[解約金
(台幣)]]))</f>
        <v>3.8231948692069251E-2</v>
      </c>
    </row>
    <row r="28" spans="1:9" x14ac:dyDescent="0.25">
      <c r="A28" s="2">
        <v>25</v>
      </c>
      <c r="B28" s="2">
        <f t="shared" si="0"/>
        <v>50</v>
      </c>
      <c r="C28" s="6">
        <v>0</v>
      </c>
      <c r="D28" s="7"/>
      <c r="E28" s="6">
        <f>表格1[[#This Row],[繳款金額
(美元)]]*表格1[[#This Row],[繳款時匯率]]</f>
        <v>0</v>
      </c>
      <c r="F28" s="7">
        <v>26972</v>
      </c>
      <c r="G28" s="6">
        <f>表格1[[#This Row],[解約金
(美元)]]*解約時匯率</f>
        <v>863104</v>
      </c>
      <c r="H28" s="8">
        <f>IRR(($C$4:C27,F28))</f>
        <v>3.5401738206784605E-2</v>
      </c>
      <c r="I28" s="9">
        <f>IRR(($E$4:E27,表格1[[#This Row],[解約金
(台幣)]]))</f>
        <v>3.819079120870339E-2</v>
      </c>
    </row>
    <row r="29" spans="1:9" x14ac:dyDescent="0.25">
      <c r="A29" s="2">
        <v>26</v>
      </c>
      <c r="B29" s="2">
        <f t="shared" si="0"/>
        <v>51</v>
      </c>
      <c r="C29" s="6">
        <v>0</v>
      </c>
      <c r="D29" s="7"/>
      <c r="E29" s="6">
        <f>表格1[[#This Row],[繳款金額
(美元)]]*表格1[[#This Row],[繳款時匯率]]</f>
        <v>0</v>
      </c>
      <c r="F29" s="7">
        <v>27890</v>
      </c>
      <c r="G29" s="6">
        <f>表格1[[#This Row],[解約金
(美元)]]*解約時匯率</f>
        <v>892480</v>
      </c>
      <c r="H29" s="8">
        <f>IRR(($C$4:C28,F29))</f>
        <v>3.5341241495218334E-2</v>
      </c>
      <c r="I29" s="9">
        <f>IRR(($E$4:E28,表格1[[#This Row],[解約金
(台幣)]]))</f>
        <v>3.8006285078356461E-2</v>
      </c>
    </row>
    <row r="30" spans="1:9" x14ac:dyDescent="0.25">
      <c r="A30" s="2">
        <v>27</v>
      </c>
      <c r="B30" s="2">
        <f t="shared" si="0"/>
        <v>52</v>
      </c>
      <c r="C30" s="6">
        <v>0</v>
      </c>
      <c r="D30" s="7"/>
      <c r="E30" s="6">
        <f>表格1[[#This Row],[繳款金額
(美元)]]*表格1[[#This Row],[繳款時匯率]]</f>
        <v>0</v>
      </c>
      <c r="F30" s="7">
        <v>29025</v>
      </c>
      <c r="G30" s="6">
        <f>表格1[[#This Row],[解約金
(美元)]]*解約時匯率</f>
        <v>928800</v>
      </c>
      <c r="H30" s="8">
        <f>IRR(($C$4:C29,F30))</f>
        <v>3.5567545961409097E-2</v>
      </c>
      <c r="I30" s="9">
        <f>IRR(($E$4:E29,表格1[[#This Row],[解約金
(台幣)]]))</f>
        <v>3.8120264897743672E-2</v>
      </c>
    </row>
    <row r="31" spans="1:9" x14ac:dyDescent="0.25">
      <c r="A31" s="2">
        <v>28</v>
      </c>
      <c r="B31" s="2">
        <f t="shared" si="0"/>
        <v>53</v>
      </c>
      <c r="C31" s="6">
        <v>0</v>
      </c>
      <c r="D31" s="7"/>
      <c r="E31" s="6">
        <f>表格1[[#This Row],[繳款金額
(美元)]]*表格1[[#This Row],[繳款時匯率]]</f>
        <v>0</v>
      </c>
      <c r="F31" s="7">
        <v>30108</v>
      </c>
      <c r="G31" s="6">
        <f>表格1[[#This Row],[解約金
(美元)]]*解約時匯率</f>
        <v>963456</v>
      </c>
      <c r="H31" s="8">
        <f>IRR(($C$4:C30,F31))</f>
        <v>3.5638422692513938E-2</v>
      </c>
      <c r="I31" s="9">
        <f>IRR(($E$4:E30,表格1[[#This Row],[解約金
(台幣)]]))</f>
        <v>3.8087377066606143E-2</v>
      </c>
    </row>
    <row r="32" spans="1:9" x14ac:dyDescent="0.25">
      <c r="A32" s="2">
        <v>29</v>
      </c>
      <c r="B32" s="2">
        <f t="shared" si="0"/>
        <v>54</v>
      </c>
      <c r="C32" s="6">
        <v>0</v>
      </c>
      <c r="D32" s="7"/>
      <c r="E32" s="6">
        <f>表格1[[#This Row],[繳款金額
(美元)]]*表格1[[#This Row],[繳款時匯率]]</f>
        <v>0</v>
      </c>
      <c r="F32" s="7">
        <v>31231</v>
      </c>
      <c r="G32" s="6">
        <f>表格1[[#This Row],[解約金
(美元)]]*解約時匯率</f>
        <v>999392</v>
      </c>
      <c r="H32" s="8">
        <f>IRR(($C$4:C31,F32))</f>
        <v>3.5703235841880954E-2</v>
      </c>
      <c r="I32" s="9">
        <f>IRR(($E$4:E31,表格1[[#This Row],[解約金
(台幣)]]))</f>
        <v>3.8056530342030603E-2</v>
      </c>
    </row>
    <row r="33" spans="1:9" x14ac:dyDescent="0.25">
      <c r="A33" s="2">
        <v>30</v>
      </c>
      <c r="B33" s="2">
        <f t="shared" si="0"/>
        <v>55</v>
      </c>
      <c r="C33" s="6">
        <v>0</v>
      </c>
      <c r="D33" s="7"/>
      <c r="E33" s="6">
        <f>表格1[[#This Row],[繳款金額
(美元)]]*表格1[[#This Row],[繳款時匯率]]</f>
        <v>0</v>
      </c>
      <c r="F33" s="7">
        <v>32396</v>
      </c>
      <c r="G33" s="6">
        <f>表格1[[#This Row],[解約金
(美元)]]*解約時匯率</f>
        <v>1036672</v>
      </c>
      <c r="H33" s="8">
        <f>IRR(($C$4:C32,F33))</f>
        <v>3.5763315431775355E-2</v>
      </c>
      <c r="I33" s="9">
        <f>IRR(($E$4:E32,表格1[[#This Row],[解約金
(台幣)]]))</f>
        <v>3.8028143156112693E-2</v>
      </c>
    </row>
    <row r="34" spans="1:9" x14ac:dyDescent="0.25">
      <c r="A34" s="2">
        <v>31</v>
      </c>
      <c r="B34" s="2">
        <f t="shared" si="0"/>
        <v>56</v>
      </c>
      <c r="C34" s="6">
        <v>0</v>
      </c>
      <c r="D34" s="7"/>
      <c r="E34" s="6">
        <f>表格1[[#This Row],[繳款金額
(美元)]]*表格1[[#This Row],[繳款時匯率]]</f>
        <v>0</v>
      </c>
      <c r="F34" s="7">
        <v>33404</v>
      </c>
      <c r="G34" s="6">
        <f>表格1[[#This Row],[解約金
(美元)]]*解約時匯率</f>
        <v>1068928</v>
      </c>
      <c r="H34" s="8">
        <f>IRR(($C$4:C33,F34))</f>
        <v>3.5594544466861056E-2</v>
      </c>
      <c r="I34" s="9">
        <f>IRR(($E$4:E33,表格1[[#This Row],[解約金
(台幣)]]))</f>
        <v>3.7776537847921787E-2</v>
      </c>
    </row>
    <row r="35" spans="1:9" x14ac:dyDescent="0.25">
      <c r="A35" s="2">
        <v>32</v>
      </c>
      <c r="B35" s="2">
        <f t="shared" si="0"/>
        <v>57</v>
      </c>
      <c r="C35" s="6">
        <v>0</v>
      </c>
      <c r="D35" s="7"/>
      <c r="E35" s="6">
        <f>表格1[[#This Row],[繳款金額
(美元)]]*表格1[[#This Row],[繳款時匯率]]</f>
        <v>0</v>
      </c>
      <c r="F35" s="7">
        <v>34856</v>
      </c>
      <c r="G35" s="6">
        <f>表格1[[#This Row],[解約金
(美元)]]*解約時匯率</f>
        <v>1115392</v>
      </c>
      <c r="H35" s="8">
        <f>IRR(($C$4:C34,F35))</f>
        <v>3.5868807663955504E-2</v>
      </c>
      <c r="I35" s="9">
        <f>IRR(($E$4:E34,表格1[[#This Row],[解約金
(台幣)]]))</f>
        <v>3.797525448559691E-2</v>
      </c>
    </row>
    <row r="36" spans="1:9" x14ac:dyDescent="0.25">
      <c r="A36" s="2">
        <v>33</v>
      </c>
      <c r="B36" s="2">
        <f t="shared" si="0"/>
        <v>58</v>
      </c>
      <c r="C36" s="6">
        <v>0</v>
      </c>
      <c r="D36" s="7"/>
      <c r="E36" s="6">
        <f>表格1[[#This Row],[繳款金額
(美元)]]*表格1[[#This Row],[繳款時匯率]]</f>
        <v>0</v>
      </c>
      <c r="F36" s="7">
        <v>36154</v>
      </c>
      <c r="G36" s="6">
        <f>表格1[[#This Row],[解約金
(美元)]]*解約時匯率</f>
        <v>1156928</v>
      </c>
      <c r="H36" s="8">
        <f>IRR(($C$4:C35,F36))</f>
        <v>3.5915061558919659E-2</v>
      </c>
      <c r="I36" s="9">
        <f>IRR(($E$4:E35,表格1[[#This Row],[解約金
(台幣)]]))</f>
        <v>3.7950340585572118E-2</v>
      </c>
    </row>
    <row r="37" spans="1:9" x14ac:dyDescent="0.25">
      <c r="A37" s="2">
        <v>34</v>
      </c>
      <c r="B37" s="2">
        <f t="shared" si="0"/>
        <v>59</v>
      </c>
      <c r="C37" s="6">
        <v>0</v>
      </c>
      <c r="D37" s="7"/>
      <c r="E37" s="6">
        <f>表格1[[#This Row],[繳款金額
(美元)]]*表格1[[#This Row],[繳款時匯率]]</f>
        <v>0</v>
      </c>
      <c r="F37" s="7">
        <v>37498</v>
      </c>
      <c r="G37" s="6">
        <f>表格1[[#This Row],[解約金
(美元)]]*解約時匯率</f>
        <v>1199936</v>
      </c>
      <c r="H37" s="8">
        <f>IRR(($C$4:C36,F37))</f>
        <v>3.5956185400665364E-2</v>
      </c>
      <c r="I37" s="9">
        <f>IRR(($E$4:E36,表格1[[#This Row],[解約金
(台幣)]]))</f>
        <v>3.7924941874528884E-2</v>
      </c>
    </row>
    <row r="38" spans="1:9" x14ac:dyDescent="0.25">
      <c r="A38" s="2">
        <v>35</v>
      </c>
      <c r="B38" s="2">
        <f t="shared" si="0"/>
        <v>60</v>
      </c>
      <c r="C38" s="6">
        <v>0</v>
      </c>
      <c r="D38" s="7"/>
      <c r="E38" s="6">
        <f>表格1[[#This Row],[繳款金額
(美元)]]*表格1[[#This Row],[繳款時匯率]]</f>
        <v>0</v>
      </c>
      <c r="F38" s="7">
        <v>38892</v>
      </c>
      <c r="G38" s="6">
        <f>表格1[[#This Row],[解約金
(美元)]]*解約時匯率</f>
        <v>1244544</v>
      </c>
      <c r="H38" s="8">
        <f>IRR(($C$4:C37,F38))</f>
        <v>3.5994739850635726E-2</v>
      </c>
      <c r="I38" s="9">
        <f>IRR(($E$4:E37,表格1[[#This Row],[解約金
(台幣)]]))</f>
        <v>3.7901184867576099E-2</v>
      </c>
    </row>
    <row r="39" spans="1:9" x14ac:dyDescent="0.25">
      <c r="A39" s="2">
        <v>36</v>
      </c>
      <c r="B39" s="2">
        <f t="shared" si="0"/>
        <v>61</v>
      </c>
      <c r="C39" s="6">
        <v>0</v>
      </c>
      <c r="D39" s="7"/>
      <c r="E39" s="6">
        <f>表格1[[#This Row],[繳款金額
(美元)]]*表格1[[#This Row],[繳款時匯率]]</f>
        <v>0</v>
      </c>
      <c r="F39" s="7">
        <v>40335</v>
      </c>
      <c r="G39" s="6">
        <f>表格1[[#This Row],[解約金
(美元)]]*解約時匯率</f>
        <v>1290720</v>
      </c>
      <c r="H39" s="8">
        <f>IRR(($C$4:C38,F39))</f>
        <v>3.6028706927990539E-2</v>
      </c>
      <c r="I39" s="9">
        <f>IRR(($E$4:E38,表格1[[#This Row],[解約金
(台幣)]]))</f>
        <v>3.7876657301410876E-2</v>
      </c>
    </row>
    <row r="40" spans="1:9" x14ac:dyDescent="0.25">
      <c r="A40" s="2">
        <v>37</v>
      </c>
      <c r="B40" s="2">
        <f t="shared" si="0"/>
        <v>62</v>
      </c>
      <c r="C40" s="6">
        <v>0</v>
      </c>
      <c r="D40" s="7"/>
      <c r="E40" s="6">
        <f>表格1[[#This Row],[繳款金額
(美元)]]*表格1[[#This Row],[繳款時匯率]]</f>
        <v>0</v>
      </c>
      <c r="F40" s="7">
        <v>41831</v>
      </c>
      <c r="G40" s="6">
        <f>表格1[[#This Row],[解約金
(美元)]]*解約時匯率</f>
        <v>1338592</v>
      </c>
      <c r="H40" s="8">
        <f>IRR(($C$4:C39,F40))</f>
        <v>3.6060255801926289E-2</v>
      </c>
      <c r="I40" s="9">
        <f>IRR(($E$4:E39,表格1[[#This Row],[解約金
(台幣)]]))</f>
        <v>3.7853193107180383E-2</v>
      </c>
    </row>
    <row r="41" spans="1:9" x14ac:dyDescent="0.25">
      <c r="A41" s="2">
        <v>38</v>
      </c>
      <c r="B41" s="2">
        <f t="shared" si="0"/>
        <v>63</v>
      </c>
      <c r="C41" s="6">
        <v>0</v>
      </c>
      <c r="D41" s="7"/>
      <c r="E41" s="6">
        <f>表格1[[#This Row],[繳款金額
(美元)]]*表格1[[#This Row],[繳款時匯率]]</f>
        <v>0</v>
      </c>
      <c r="F41" s="7">
        <v>43380</v>
      </c>
      <c r="G41" s="6">
        <f>表格1[[#This Row],[解約金
(美元)]]*解約時匯率</f>
        <v>1388160</v>
      </c>
      <c r="H41" s="8">
        <f>IRR(($C$4:C40,F41))</f>
        <v>3.6088266370870148E-2</v>
      </c>
      <c r="I41" s="9">
        <f>IRR(($E$4:E40,表格1[[#This Row],[解約金
(台幣)]]))</f>
        <v>3.7829366601973335E-2</v>
      </c>
    </row>
    <row r="42" spans="1:9" x14ac:dyDescent="0.25">
      <c r="A42" s="2">
        <v>39</v>
      </c>
      <c r="B42" s="2">
        <f t="shared" si="0"/>
        <v>64</v>
      </c>
      <c r="C42" s="6">
        <v>0</v>
      </c>
      <c r="D42" s="7"/>
      <c r="E42" s="6">
        <f>表格1[[#This Row],[繳款金額
(美元)]]*表格1[[#This Row],[繳款時匯率]]</f>
        <v>0</v>
      </c>
      <c r="F42" s="7">
        <v>44983</v>
      </c>
      <c r="G42" s="6">
        <f>表格1[[#This Row],[解約金
(美元)]]*解約時匯率</f>
        <v>1439456</v>
      </c>
      <c r="H42" s="8">
        <f>IRR(($C$4:C41,F42))</f>
        <v>3.6112530829357503E-2</v>
      </c>
      <c r="I42" s="9">
        <f>IRR(($E$4:E41,表格1[[#This Row],[解約金
(台幣)]]))</f>
        <v>3.780470126375457E-2</v>
      </c>
    </row>
    <row r="43" spans="1:9" x14ac:dyDescent="0.25">
      <c r="A43" s="2">
        <v>40</v>
      </c>
      <c r="B43" s="2">
        <f t="shared" si="0"/>
        <v>65</v>
      </c>
      <c r="C43" s="6">
        <v>0</v>
      </c>
      <c r="D43" s="7"/>
      <c r="E43" s="6">
        <f>表格1[[#This Row],[繳款金額
(美元)]]*表格1[[#This Row],[繳款時匯率]]</f>
        <v>0</v>
      </c>
      <c r="F43" s="7">
        <v>46643</v>
      </c>
      <c r="G43" s="6">
        <f>表格1[[#This Row],[解約金
(美元)]]*解約時匯率</f>
        <v>1492576</v>
      </c>
      <c r="H43" s="8">
        <f>IRR(($C$4:C42,F43))</f>
        <v>3.6134113678348179E-2</v>
      </c>
      <c r="I43" s="9">
        <f>IRR(($E$4:E42,表格1[[#This Row],[解約金
(台幣)]]))</f>
        <v>3.7780025671371842E-2</v>
      </c>
    </row>
    <row r="44" spans="1:9" x14ac:dyDescent="0.25">
      <c r="A44" s="2">
        <v>41</v>
      </c>
      <c r="B44" s="2">
        <f t="shared" si="0"/>
        <v>66</v>
      </c>
      <c r="C44" s="6">
        <v>0</v>
      </c>
      <c r="D44" s="7"/>
      <c r="E44" s="6">
        <f>表格1[[#This Row],[繳款金額
(美元)]]*表格1[[#This Row],[繳款時匯率]]</f>
        <v>0</v>
      </c>
      <c r="F44" s="7">
        <v>48363</v>
      </c>
      <c r="G44" s="6">
        <f>表格1[[#This Row],[解約金
(美元)]]*解約時匯率</f>
        <v>1547616</v>
      </c>
      <c r="H44" s="8">
        <f>IRR(($C$4:C43,F44))</f>
        <v>3.6153831858993568E-2</v>
      </c>
      <c r="I44" s="9">
        <f>IRR(($E$4:E43,表格1[[#This Row],[解約金
(台幣)]]))</f>
        <v>3.7755945360017806E-2</v>
      </c>
    </row>
    <row r="45" spans="1:9" x14ac:dyDescent="0.25">
      <c r="A45" s="2">
        <v>42</v>
      </c>
      <c r="B45" s="2">
        <f t="shared" si="0"/>
        <v>67</v>
      </c>
      <c r="C45" s="6">
        <v>0</v>
      </c>
      <c r="D45" s="7"/>
      <c r="E45" s="6">
        <f>表格1[[#This Row],[繳款金額
(美元)]]*表格1[[#This Row],[繳款時匯率]]</f>
        <v>0</v>
      </c>
      <c r="F45" s="7">
        <v>50140</v>
      </c>
      <c r="G45" s="6">
        <f>表格1[[#This Row],[解約金
(美元)]]*解約時匯率</f>
        <v>1604480</v>
      </c>
      <c r="H45" s="8">
        <f>IRR(($C$4:C44,F45))</f>
        <v>3.6169088747370903E-2</v>
      </c>
      <c r="I45" s="9">
        <f>IRR(($E$4:E44,表格1[[#This Row],[解約金
(台幣)]]))</f>
        <v>3.7729665642116883E-2</v>
      </c>
    </row>
    <row r="46" spans="1:9" x14ac:dyDescent="0.25">
      <c r="A46" s="2">
        <v>43</v>
      </c>
      <c r="B46" s="2">
        <f t="shared" si="0"/>
        <v>68</v>
      </c>
      <c r="C46" s="6">
        <v>0</v>
      </c>
      <c r="D46" s="7"/>
      <c r="E46" s="6">
        <f>表格1[[#This Row],[繳款金額
(美元)]]*表格1[[#This Row],[繳款時匯率]]</f>
        <v>0</v>
      </c>
      <c r="F46" s="7">
        <v>51979</v>
      </c>
      <c r="G46" s="6">
        <f>表格1[[#This Row],[解約金
(美元)]]*解約時匯率</f>
        <v>1663328</v>
      </c>
      <c r="H46" s="8">
        <f>IRR(($C$4:C45,F46))</f>
        <v>3.6181918231845245E-2</v>
      </c>
      <c r="I46" s="9">
        <f>IRR(($E$4:E45,表格1[[#This Row],[解約金
(台幣)]]))</f>
        <v>3.7703053750861359E-2</v>
      </c>
    </row>
    <row r="47" spans="1:9" x14ac:dyDescent="0.25">
      <c r="A47" s="2">
        <v>44</v>
      </c>
      <c r="B47" s="2">
        <f t="shared" si="0"/>
        <v>69</v>
      </c>
      <c r="C47" s="6">
        <v>0</v>
      </c>
      <c r="D47" s="7"/>
      <c r="E47" s="6">
        <f>表格1[[#This Row],[繳款金額
(美元)]]*表格1[[#This Row],[繳款時匯率]]</f>
        <v>0</v>
      </c>
      <c r="F47" s="7">
        <v>53880</v>
      </c>
      <c r="G47" s="6">
        <f>表格1[[#This Row],[解約金
(美元)]]*解約時匯率</f>
        <v>1724160</v>
      </c>
      <c r="H47" s="8">
        <f>IRR(($C$4:C46,F47))</f>
        <v>3.6191534915172241E-2</v>
      </c>
      <c r="I47" s="9">
        <f>IRR(($E$4:E46,表格1[[#This Row],[解約金
(台幣)]]))</f>
        <v>3.7675167325681436E-2</v>
      </c>
    </row>
    <row r="48" spans="1:9" x14ac:dyDescent="0.25">
      <c r="A48" s="2">
        <v>45</v>
      </c>
      <c r="B48" s="2">
        <f t="shared" si="0"/>
        <v>70</v>
      </c>
      <c r="C48" s="6">
        <v>0</v>
      </c>
      <c r="D48" s="7"/>
      <c r="E48" s="6">
        <f>表格1[[#This Row],[繳款金額
(美元)]]*表格1[[#This Row],[繳款時匯率]]</f>
        <v>0</v>
      </c>
      <c r="F48" s="7">
        <v>55854</v>
      </c>
      <c r="G48" s="6">
        <f>表格1[[#This Row],[解約金
(美元)]]*解約時匯率</f>
        <v>1787328</v>
      </c>
      <c r="H48" s="8">
        <f>IRR(($C$4:C47,F48))</f>
        <v>3.6202239335348274E-2</v>
      </c>
      <c r="I48" s="9">
        <f>IRR(($E$4:E47,表格1[[#This Row],[解約金
(台幣)]]))</f>
        <v>3.76501769927855E-2</v>
      </c>
    </row>
    <row r="49" spans="1:9" x14ac:dyDescent="0.25">
      <c r="A49" s="2">
        <v>46</v>
      </c>
      <c r="B49" s="2">
        <f t="shared" si="0"/>
        <v>71</v>
      </c>
      <c r="C49" s="6">
        <v>0</v>
      </c>
      <c r="D49" s="7"/>
      <c r="E49" s="6">
        <f>表格1[[#This Row],[繳款金額
(美元)]]*表格1[[#This Row],[繳款時匯率]]</f>
        <v>0</v>
      </c>
      <c r="F49" s="7">
        <v>57873</v>
      </c>
      <c r="G49" s="6">
        <f>表格1[[#This Row],[解約金
(美元)]]*解約時匯率</f>
        <v>1851936</v>
      </c>
      <c r="H49" s="8">
        <f>IRR(($C$4:C48,F49))</f>
        <v>3.6200961820576083E-2</v>
      </c>
      <c r="I49" s="9">
        <f>IRR(($E$4:E48,表格1[[#This Row],[解約金
(台幣)]]))</f>
        <v>3.7614855554997328E-2</v>
      </c>
    </row>
    <row r="50" spans="1:9" x14ac:dyDescent="0.25">
      <c r="A50" s="2">
        <v>47</v>
      </c>
      <c r="B50" s="2">
        <f t="shared" si="0"/>
        <v>72</v>
      </c>
      <c r="C50" s="6">
        <v>0</v>
      </c>
      <c r="D50" s="7"/>
      <c r="E50" s="6">
        <f>表格1[[#This Row],[繳款金額
(美元)]]*表格1[[#This Row],[繳款時匯率]]</f>
        <v>0</v>
      </c>
      <c r="F50" s="7">
        <v>59967</v>
      </c>
      <c r="G50" s="6">
        <f>表格1[[#This Row],[解約金
(美元)]]*解約時匯率</f>
        <v>1918944</v>
      </c>
      <c r="H50" s="8">
        <f>IRR(($C$4:C49,F50))</f>
        <v>3.6200542449173811E-2</v>
      </c>
      <c r="I50" s="9">
        <f>IRR(($E$4:E49,表格1[[#This Row],[解約金
(台幣)]]))</f>
        <v>3.7581958085931344E-2</v>
      </c>
    </row>
    <row r="51" spans="1:9" x14ac:dyDescent="0.25">
      <c r="A51" s="2">
        <v>48</v>
      </c>
      <c r="B51" s="2">
        <f t="shared" si="0"/>
        <v>73</v>
      </c>
      <c r="C51" s="6">
        <v>0</v>
      </c>
      <c r="D51" s="7"/>
      <c r="E51" s="6">
        <f>表格1[[#This Row],[繳款金額
(美元)]]*表格1[[#This Row],[繳款時匯率]]</f>
        <v>0</v>
      </c>
      <c r="F51" s="7">
        <v>62125</v>
      </c>
      <c r="G51" s="6">
        <f>表格1[[#This Row],[解約金
(美元)]]*解約時匯率</f>
        <v>1988000</v>
      </c>
      <c r="H51" s="8">
        <f>IRR(($C$4:C50,F51))</f>
        <v>3.6195742282759458E-2</v>
      </c>
      <c r="I51" s="9">
        <f>IRR(($E$4:E50,表格1[[#This Row],[解約金
(台幣)]]))</f>
        <v>3.7546128677725443E-2</v>
      </c>
    </row>
    <row r="52" spans="1:9" x14ac:dyDescent="0.25">
      <c r="A52" s="2">
        <v>49</v>
      </c>
      <c r="B52" s="2">
        <f t="shared" si="0"/>
        <v>74</v>
      </c>
      <c r="C52" s="6">
        <v>0</v>
      </c>
      <c r="D52" s="7"/>
      <c r="E52" s="6">
        <f>表格1[[#This Row],[繳款金額
(美元)]]*表格1[[#This Row],[繳款時匯率]]</f>
        <v>0</v>
      </c>
      <c r="F52" s="7">
        <v>64347</v>
      </c>
      <c r="G52" s="6">
        <f>表格1[[#This Row],[解約金
(美元)]]*解約時匯率</f>
        <v>2059104</v>
      </c>
      <c r="H52" s="8">
        <f>IRR(($C$4:C51,F52))</f>
        <v>3.6186330097753849E-2</v>
      </c>
      <c r="I52" s="9">
        <f>IRR(($E$4:E51,表格1[[#This Row],[解約金
(台幣)]]))</f>
        <v>3.7507040138135439E-2</v>
      </c>
    </row>
    <row r="53" spans="1:9" x14ac:dyDescent="0.25">
      <c r="A53" s="2">
        <v>50</v>
      </c>
      <c r="B53" s="2">
        <f t="shared" si="0"/>
        <v>75</v>
      </c>
      <c r="C53" s="6">
        <v>0</v>
      </c>
      <c r="D53" s="7"/>
      <c r="E53" s="6">
        <f>表格1[[#This Row],[繳款金額
(美元)]]*表格1[[#This Row],[繳款時匯率]]</f>
        <v>0</v>
      </c>
      <c r="F53" s="7">
        <v>66633</v>
      </c>
      <c r="G53" s="6">
        <f>表格1[[#This Row],[解約金
(美元)]]*解約時匯率</f>
        <v>2132256</v>
      </c>
      <c r="H53" s="8">
        <f>IRR(($C$4:C52,F53))</f>
        <v>3.6172159421015815E-2</v>
      </c>
      <c r="I53" s="9">
        <f>IRR(($E$4:E52,表格1[[#This Row],[解約金
(台幣)]]))</f>
        <v>3.746445845240931E-2</v>
      </c>
    </row>
    <row r="54" spans="1:9" x14ac:dyDescent="0.25">
      <c r="A54" s="2">
        <v>51</v>
      </c>
      <c r="B54" s="2">
        <f t="shared" si="0"/>
        <v>76</v>
      </c>
      <c r="C54" s="6">
        <v>0</v>
      </c>
      <c r="D54" s="7"/>
      <c r="E54" s="6">
        <f>表格1[[#This Row],[繳款金額
(美元)]]*表格1[[#This Row],[繳款時匯率]]</f>
        <v>0</v>
      </c>
      <c r="F54" s="7">
        <v>68980</v>
      </c>
      <c r="G54" s="6">
        <f>表格1[[#This Row],[解約金
(美元)]]*解約時匯率</f>
        <v>2207360</v>
      </c>
      <c r="H54" s="8">
        <f>IRR(($C$4:C53,F54))</f>
        <v>3.6152207162244876E-2</v>
      </c>
      <c r="I54" s="9">
        <f>IRR(($E$4:E53,表格1[[#This Row],[解約金
(台幣)]]))</f>
        <v>3.7417278546756583E-2</v>
      </c>
    </row>
    <row r="55" spans="1:9" x14ac:dyDescent="0.25">
      <c r="A55" s="2">
        <v>52</v>
      </c>
      <c r="B55" s="2">
        <f t="shared" si="0"/>
        <v>77</v>
      </c>
      <c r="C55" s="6">
        <v>0</v>
      </c>
      <c r="D55" s="7"/>
      <c r="E55" s="6">
        <f>表格1[[#This Row],[繳款金額
(美元)]]*表格1[[#This Row],[繳款時匯率]]</f>
        <v>0</v>
      </c>
      <c r="F55" s="7">
        <v>71387</v>
      </c>
      <c r="G55" s="6">
        <f>表格1[[#This Row],[解約金
(美元)]]*解約時匯率</f>
        <v>2284384</v>
      </c>
      <c r="H55" s="8">
        <f>IRR(($C$4:C54,F55))</f>
        <v>3.6126308113276773E-2</v>
      </c>
      <c r="I55" s="9">
        <f>IRR(($E$4:E54,表格1[[#This Row],[解約金
(台幣)]]))</f>
        <v>3.7365261715711418E-2</v>
      </c>
    </row>
    <row r="56" spans="1:9" x14ac:dyDescent="0.25">
      <c r="A56" s="2">
        <v>53</v>
      </c>
      <c r="B56" s="2">
        <f t="shared" si="0"/>
        <v>78</v>
      </c>
      <c r="C56" s="6">
        <v>0</v>
      </c>
      <c r="D56" s="7"/>
      <c r="E56" s="6">
        <f>表格1[[#This Row],[繳款金額
(美元)]]*表格1[[#This Row],[繳款時匯率]]</f>
        <v>0</v>
      </c>
      <c r="F56" s="7">
        <v>73847</v>
      </c>
      <c r="G56" s="6">
        <f>表格1[[#This Row],[解約金
(美元)]]*解約時匯率</f>
        <v>2363104</v>
      </c>
      <c r="H56" s="8">
        <f>IRR(($C$4:C55,F56))</f>
        <v>3.6092690112504711E-2</v>
      </c>
      <c r="I56" s="9">
        <f>IRR(($E$4:E55,表格1[[#This Row],[解約金
(台幣)]]))</f>
        <v>3.7306565049842311E-2</v>
      </c>
    </row>
    <row r="57" spans="1:9" x14ac:dyDescent="0.25">
      <c r="A57" s="2">
        <v>54</v>
      </c>
      <c r="B57" s="2">
        <f t="shared" si="0"/>
        <v>79</v>
      </c>
      <c r="C57" s="6">
        <v>0</v>
      </c>
      <c r="D57" s="7"/>
      <c r="E57" s="6">
        <f>表格1[[#This Row],[繳款金額
(美元)]]*表格1[[#This Row],[繳款時匯率]]</f>
        <v>0</v>
      </c>
      <c r="F57" s="7">
        <v>76355</v>
      </c>
      <c r="G57" s="6">
        <f>表格1[[#This Row],[解約金
(美元)]]*解約時匯率</f>
        <v>2443360</v>
      </c>
      <c r="H57" s="8">
        <f>IRR(($C$4:C56,F57))</f>
        <v>3.6050544036499099E-2</v>
      </c>
      <c r="I57" s="9">
        <f>IRR(($E$4:E56,表格1[[#This Row],[解約金
(台幣)]]))</f>
        <v>3.7240316142087115E-2</v>
      </c>
    </row>
    <row r="58" spans="1:9" x14ac:dyDescent="0.25">
      <c r="A58" s="2">
        <v>55</v>
      </c>
      <c r="B58" s="2">
        <f t="shared" si="0"/>
        <v>80</v>
      </c>
      <c r="C58" s="6">
        <v>0</v>
      </c>
      <c r="D58" s="7"/>
      <c r="E58" s="6">
        <f>表格1[[#This Row],[繳款金額
(美元)]]*表格1[[#This Row],[繳款時匯率]]</f>
        <v>0</v>
      </c>
      <c r="F58" s="7">
        <v>78903</v>
      </c>
      <c r="G58" s="6">
        <f>表格1[[#This Row],[解約金
(美元)]]*解約時匯率</f>
        <v>2524896</v>
      </c>
      <c r="H58" s="8">
        <f>IRR(($C$4:C57,F58))</f>
        <v>3.5998541226346159E-2</v>
      </c>
      <c r="I58" s="9">
        <f>IRR(($E$4:E57,表格1[[#This Row],[解約金
(台幣)]]))</f>
        <v>3.7165126968002671E-2</v>
      </c>
    </row>
    <row r="59" spans="1:9" x14ac:dyDescent="0.25">
      <c r="A59" s="2">
        <v>56</v>
      </c>
      <c r="B59" s="2">
        <f t="shared" si="0"/>
        <v>81</v>
      </c>
      <c r="C59" s="6">
        <v>0</v>
      </c>
      <c r="D59" s="7"/>
      <c r="E59" s="6">
        <f>表格1[[#This Row],[繳款金額
(美元)]]*表格1[[#This Row],[繳款時匯率]]</f>
        <v>0</v>
      </c>
      <c r="F59" s="7">
        <v>81478</v>
      </c>
      <c r="G59" s="6">
        <f>表格1[[#This Row],[解約金
(美元)]]*解約時匯率</f>
        <v>2607296</v>
      </c>
      <c r="H59" s="8">
        <f>IRR(($C$4:C58,F59))</f>
        <v>3.5934497298068191E-2</v>
      </c>
      <c r="I59" s="9">
        <f>IRR(($E$4:E58,表格1[[#This Row],[解約金
(台幣)]]))</f>
        <v>3.7078756690648529E-2</v>
      </c>
    </row>
    <row r="60" spans="1:9" x14ac:dyDescent="0.25">
      <c r="A60" s="2">
        <v>57</v>
      </c>
      <c r="B60" s="2">
        <f t="shared" si="0"/>
        <v>82</v>
      </c>
      <c r="C60" s="6">
        <v>0</v>
      </c>
      <c r="D60" s="7"/>
      <c r="E60" s="6">
        <f>表格1[[#This Row],[繳款金額
(美元)]]*表格1[[#This Row],[繳款時匯率]]</f>
        <v>0</v>
      </c>
      <c r="F60" s="7">
        <v>84063</v>
      </c>
      <c r="G60" s="6">
        <f>表格1[[#This Row],[解約金
(美元)]]*解約時匯率</f>
        <v>2690016</v>
      </c>
      <c r="H60" s="8">
        <f>IRR(($C$4:C59,F60))</f>
        <v>3.5855834364678651E-2</v>
      </c>
      <c r="I60" s="9">
        <f>IRR(($E$4:E59,表格1[[#This Row],[解約金
(台幣)]]))</f>
        <v>3.6978574456448365E-2</v>
      </c>
    </row>
    <row r="61" spans="1:9" x14ac:dyDescent="0.25">
      <c r="A61" s="2">
        <v>58</v>
      </c>
      <c r="B61" s="2">
        <f t="shared" si="0"/>
        <v>83</v>
      </c>
      <c r="C61" s="6">
        <v>0</v>
      </c>
      <c r="D61" s="7"/>
      <c r="E61" s="6">
        <f>表格1[[#This Row],[繳款金額
(美元)]]*表格1[[#This Row],[繳款時匯率]]</f>
        <v>0</v>
      </c>
      <c r="F61" s="7">
        <v>86634</v>
      </c>
      <c r="G61" s="6">
        <f>表格1[[#This Row],[解約金
(美元)]]*解約時匯率</f>
        <v>2772288</v>
      </c>
      <c r="H61" s="8">
        <f>IRR(($C$4:C60,F61))</f>
        <v>3.575904686905873E-2</v>
      </c>
      <c r="I61" s="9">
        <f>IRR(($E$4:E60,表格1[[#This Row],[解約金
(台幣)]]))</f>
        <v>3.6861023941857196E-2</v>
      </c>
    </row>
    <row r="62" spans="1:9" x14ac:dyDescent="0.25">
      <c r="A62" s="2">
        <v>59</v>
      </c>
      <c r="B62" s="2">
        <f t="shared" si="0"/>
        <v>84</v>
      </c>
      <c r="C62" s="6">
        <v>0</v>
      </c>
      <c r="D62" s="7"/>
      <c r="E62" s="6">
        <f>表格1[[#This Row],[繳款金額
(美元)]]*表格1[[#This Row],[繳款時匯率]]</f>
        <v>0</v>
      </c>
      <c r="F62" s="7">
        <v>89161</v>
      </c>
      <c r="G62" s="6">
        <f>表格1[[#This Row],[解約金
(美元)]]*解約時匯率</f>
        <v>2853152</v>
      </c>
      <c r="H62" s="8">
        <f>IRR(($C$4:C61,F62))</f>
        <v>3.5640148100485103E-2</v>
      </c>
      <c r="I62" s="9">
        <f>IRR(($E$4:E61,表格1[[#This Row],[解約金
(台幣)]]))</f>
        <v>3.6722070460455392E-2</v>
      </c>
    </row>
    <row r="63" spans="1:9" x14ac:dyDescent="0.25">
      <c r="A63" s="2">
        <v>60</v>
      </c>
      <c r="B63" s="2">
        <f t="shared" si="0"/>
        <v>85</v>
      </c>
      <c r="C63" s="6">
        <v>0</v>
      </c>
      <c r="D63" s="7"/>
      <c r="E63" s="6">
        <f>表格1[[#This Row],[繳款金額
(美元)]]*表格1[[#This Row],[繳款時匯率]]</f>
        <v>0</v>
      </c>
      <c r="F63" s="7">
        <v>91598</v>
      </c>
      <c r="G63" s="6">
        <f>表格1[[#This Row],[解約金
(美元)]]*解約時匯率</f>
        <v>2931136</v>
      </c>
      <c r="H63" s="8">
        <f>IRR(($C$4:C62,F63))</f>
        <v>3.5492794698629426E-2</v>
      </c>
      <c r="I63" s="9">
        <f>IRR(($E$4:E62,表格1[[#This Row],[解約金
(台幣)]]))</f>
        <v>3.6555321946968311E-2</v>
      </c>
    </row>
  </sheetData>
  <phoneticPr fontId="2" type="noConversion"/>
  <pageMargins left="0.7" right="0.7" top="0.75" bottom="0.75" header="0.3" footer="0.3"/>
  <ignoredErrors>
    <ignoredError sqref="H11:H13 H14:H63" formulaRange="1"/>
  </ignoredErrors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工作表1</vt:lpstr>
      <vt:lpstr>解約時匯率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Hsiao</dc:creator>
  <cp:lastModifiedBy>Stanley Hsiao</cp:lastModifiedBy>
  <dcterms:created xsi:type="dcterms:W3CDTF">2016-07-21T14:18:20Z</dcterms:created>
  <dcterms:modified xsi:type="dcterms:W3CDTF">2016-07-31T03:54:04Z</dcterms:modified>
</cp:coreProperties>
</file>