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8800" windowHeight="12390"/>
  </bookViews>
  <sheets>
    <sheet name="工作表1" sheetId="1" r:id="rId1"/>
  </sheets>
  <definedNames>
    <definedName name="央行利率">工作表1!$I$5</definedName>
    <definedName name="年化報酬率">工作表1!$B$3</definedName>
    <definedName name="買入匯率">工作表1!$B$1</definedName>
    <definedName name="賣出匯率">工作表1!$B$2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3" i="1"/>
  <c r="C9" i="1"/>
  <c r="C10" i="1"/>
  <c r="C11" i="1"/>
  <c r="C12" i="1"/>
  <c r="C8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B4" i="1" l="1"/>
  <c r="F9" i="1" s="1"/>
  <c r="K8" i="1"/>
  <c r="J9" i="1" s="1"/>
  <c r="K9" i="1" s="1"/>
  <c r="J10" i="1" l="1"/>
  <c r="K10" i="1" s="1"/>
  <c r="J11" i="1" l="1"/>
  <c r="K11" i="1" s="1"/>
  <c r="J12" i="1" s="1"/>
  <c r="K12" i="1" l="1"/>
  <c r="J13" i="1" l="1"/>
  <c r="K13" i="1" s="1"/>
  <c r="J14" i="1" l="1"/>
  <c r="K14" i="1" s="1"/>
  <c r="J15" i="1" l="1"/>
  <c r="K15" i="1" s="1"/>
  <c r="J16" i="1" l="1"/>
  <c r="K16" i="1" s="1"/>
  <c r="J17" i="1" l="1"/>
  <c r="K17" i="1" s="1"/>
  <c r="J18" i="1" l="1"/>
  <c r="K18" i="1"/>
  <c r="J19" i="1" l="1"/>
  <c r="K19" i="1" s="1"/>
  <c r="J20" i="1" l="1"/>
  <c r="K20" i="1" s="1"/>
  <c r="J21" i="1" l="1"/>
  <c r="K21" i="1" s="1"/>
  <c r="J22" i="1" l="1"/>
  <c r="K22" i="1" s="1"/>
  <c r="J23" i="1" l="1"/>
  <c r="K23" i="1" s="1"/>
  <c r="J24" i="1" l="1"/>
  <c r="K24" i="1" s="1"/>
  <c r="J25" i="1" l="1"/>
  <c r="K25" i="1" s="1"/>
  <c r="J26" i="1" l="1"/>
  <c r="K26" i="1" s="1"/>
  <c r="J27" i="1" s="1"/>
  <c r="K27" i="1" s="1"/>
  <c r="J28" i="1" l="1"/>
  <c r="K28" i="1"/>
  <c r="J29" i="1" l="1"/>
  <c r="K29" i="1" s="1"/>
  <c r="J30" i="1" l="1"/>
  <c r="K30" i="1" s="1"/>
  <c r="J31" i="1" l="1"/>
  <c r="K31" i="1" s="1"/>
  <c r="J32" i="1" l="1"/>
  <c r="K32" i="1" s="1"/>
  <c r="J33" i="1" l="1"/>
  <c r="K33" i="1" s="1"/>
  <c r="J34" i="1" l="1"/>
  <c r="K34" i="1" s="1"/>
  <c r="J35" i="1" l="1"/>
  <c r="K35" i="1"/>
  <c r="J36" i="1" l="1"/>
  <c r="K36" i="1" s="1"/>
  <c r="J37" i="1" l="1"/>
  <c r="K37" i="1"/>
  <c r="J38" i="1" l="1"/>
  <c r="K38" i="1"/>
</calcChain>
</file>

<file path=xl/sharedStrings.xml><?xml version="1.0" encoding="utf-8"?>
<sst xmlns="http://schemas.openxmlformats.org/spreadsheetml/2006/main" count="17" uniqueCount="16">
  <si>
    <t>利息</t>
    <phoneticPr fontId="1" type="noConversion"/>
  </si>
  <si>
    <t>期末</t>
    <phoneticPr fontId="1" type="noConversion"/>
  </si>
  <si>
    <t>央行利率</t>
    <phoneticPr fontId="1" type="noConversion"/>
  </si>
  <si>
    <t>期初存入</t>
    <phoneticPr fontId="1" type="noConversion"/>
  </si>
  <si>
    <t>年(期末)</t>
    <phoneticPr fontId="1" type="noConversion"/>
  </si>
  <si>
    <t>賣出匯率</t>
    <phoneticPr fontId="1" type="noConversion"/>
  </si>
  <si>
    <t>買入匯率</t>
    <phoneticPr fontId="1" type="noConversion"/>
  </si>
  <si>
    <t>賣出匯率</t>
    <phoneticPr fontId="1" type="noConversion"/>
  </si>
  <si>
    <t>年化報酬率</t>
    <phoneticPr fontId="1" type="noConversion"/>
  </si>
  <si>
    <t>原幣現金流量</t>
    <phoneticPr fontId="1" type="noConversion"/>
  </si>
  <si>
    <t>台幣現金流量</t>
    <phoneticPr fontId="1" type="noConversion"/>
  </si>
  <si>
    <t>原幣年化報酬率</t>
    <phoneticPr fontId="1" type="noConversion"/>
  </si>
  <si>
    <t>台幣年化報酬率</t>
    <phoneticPr fontId="1" type="noConversion"/>
  </si>
  <si>
    <t>現金流量表</t>
    <phoneticPr fontId="1" type="noConversion"/>
  </si>
  <si>
    <t>存簿模擬</t>
    <phoneticPr fontId="1" type="noConversion"/>
  </si>
  <si>
    <t>匯率變動分析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</si>
</sst>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0_ ;[Red]\-#,##0.00\ "/>
    <numFmt numFmtId="178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2" fillId="0" borderId="0" xfId="1" applyNumberFormat="1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2">
    <cellStyle name="一般" xfId="0" builtinId="0"/>
    <cellStyle name="百分比" xfId="1" builtinId="5"/>
  </cellStyles>
  <dxfs count="11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0</xdr:rowOff>
    </xdr:from>
    <xdr:to>
      <xdr:col>6</xdr:col>
      <xdr:colOff>571500</xdr:colOff>
      <xdr:row>4</xdr:row>
      <xdr:rowOff>95250</xdr:rowOff>
    </xdr:to>
    <xdr:pic>
      <xdr:nvPicPr>
        <xdr:cNvPr id="4" name="圖片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0"/>
          <a:ext cx="2486025" cy="895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表格2" displayName="表格2" ref="H7:K38" totalsRowShown="0" headerRowDxfId="0" dataDxfId="10">
  <tableColumns count="4">
    <tableColumn id="1" name="年(期末)" dataDxfId="9"/>
    <tableColumn id="2" name="期初存入" dataDxfId="8"/>
    <tableColumn id="3" name="利息" dataDxfId="7"/>
    <tableColumn id="4" name="期末" dataDxfId="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1" name="現金流量表" displayName="現金流量表" ref="A7:C38" totalsRowShown="0" headerRowDxfId="5" dataDxfId="4">
  <tableColumns count="3">
    <tableColumn id="1" name="年(期末)" dataDxfId="3"/>
    <tableColumn id="2" name="原幣現金流量" dataDxfId="2"/>
    <tableColumn id="3" name="台幣現金流量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N9" sqref="N9"/>
    </sheetView>
  </sheetViews>
  <sheetFormatPr defaultRowHeight="15.75" x14ac:dyDescent="0.25"/>
  <cols>
    <col min="1" max="1" width="16.375" style="1" bestFit="1" customWidth="1"/>
    <col min="2" max="2" width="14.5" style="1" bestFit="1" customWidth="1"/>
    <col min="3" max="3" width="14.5" style="1" customWidth="1"/>
    <col min="4" max="5" width="9" style="1"/>
    <col min="6" max="6" width="10.625" style="1" customWidth="1"/>
    <col min="7" max="7" width="11.25" style="1" customWidth="1"/>
    <col min="8" max="8" width="9.75" style="1" customWidth="1"/>
    <col min="9" max="10" width="10" style="1" bestFit="1" customWidth="1"/>
    <col min="11" max="11" width="11.25" style="1" bestFit="1" customWidth="1"/>
    <col min="12" max="12" width="14.125" style="1" customWidth="1"/>
    <col min="13" max="16384" width="9" style="1"/>
  </cols>
  <sheetData>
    <row r="1" spans="1:19" x14ac:dyDescent="0.25">
      <c r="A1" s="5" t="s">
        <v>6</v>
      </c>
      <c r="B1" s="9">
        <v>32.5</v>
      </c>
      <c r="R1" s="12"/>
      <c r="S1" s="12"/>
    </row>
    <row r="2" spans="1:19" x14ac:dyDescent="0.25">
      <c r="A2" s="5" t="s">
        <v>7</v>
      </c>
      <c r="B2" s="9">
        <v>32.5</v>
      </c>
    </row>
    <row r="3" spans="1:19" x14ac:dyDescent="0.25">
      <c r="A3" s="6" t="s">
        <v>11</v>
      </c>
      <c r="B3" s="7">
        <f>IRR(現金流量表[原幣現金流量])</f>
        <v>6.196177046643303E-2</v>
      </c>
    </row>
    <row r="4" spans="1:19" x14ac:dyDescent="0.25">
      <c r="A4" s="6" t="s">
        <v>12</v>
      </c>
      <c r="B4" s="7">
        <f>IRR(現金流量表[台幣現金流量])</f>
        <v>6.1961770466433252E-2</v>
      </c>
    </row>
    <row r="5" spans="1:19" x14ac:dyDescent="0.25">
      <c r="H5" s="5" t="s">
        <v>2</v>
      </c>
      <c r="I5" s="8">
        <v>1.35E-2</v>
      </c>
    </row>
    <row r="6" spans="1:19" ht="16.5" x14ac:dyDescent="0.25">
      <c r="A6" s="13" t="s">
        <v>13</v>
      </c>
      <c r="E6" s="13" t="s">
        <v>15</v>
      </c>
      <c r="H6" s="13" t="s">
        <v>14</v>
      </c>
    </row>
    <row r="7" spans="1:19" x14ac:dyDescent="0.25">
      <c r="A7" s="1" t="s">
        <v>4</v>
      </c>
      <c r="B7" s="1" t="s">
        <v>9</v>
      </c>
      <c r="C7" s="1" t="s">
        <v>10</v>
      </c>
      <c r="H7" s="2" t="s">
        <v>4</v>
      </c>
      <c r="I7" s="2" t="s">
        <v>3</v>
      </c>
      <c r="J7" s="2" t="s">
        <v>0</v>
      </c>
      <c r="K7" s="2" t="s">
        <v>1</v>
      </c>
    </row>
    <row r="8" spans="1:19" x14ac:dyDescent="0.25">
      <c r="A8" s="2">
        <v>0</v>
      </c>
      <c r="B8" s="3">
        <v>-1008</v>
      </c>
      <c r="C8" s="3">
        <f>現金流量表[[#This Row],[原幣現金流量]]*買入匯率</f>
        <v>-32760</v>
      </c>
      <c r="E8" s="1" t="s">
        <v>5</v>
      </c>
      <c r="F8" s="1" t="s">
        <v>8</v>
      </c>
      <c r="H8" s="2">
        <v>0</v>
      </c>
      <c r="I8" s="3">
        <v>1008</v>
      </c>
      <c r="J8" s="4"/>
      <c r="K8" s="3">
        <f>I8</f>
        <v>1008</v>
      </c>
    </row>
    <row r="9" spans="1:19" x14ac:dyDescent="0.25">
      <c r="A9" s="2">
        <v>1</v>
      </c>
      <c r="B9" s="3">
        <v>-1008</v>
      </c>
      <c r="C9" s="3">
        <f>現金流量表[[#This Row],[原幣現金流量]]*買入匯率</f>
        <v>-32760</v>
      </c>
      <c r="F9" s="11">
        <f>B4</f>
        <v>6.1961770466433252E-2</v>
      </c>
      <c r="H9" s="2">
        <v>1</v>
      </c>
      <c r="I9" s="3">
        <v>1008</v>
      </c>
      <c r="J9" s="4">
        <f t="shared" ref="J9:J38" si="0">K8*央行利率</f>
        <v>13.608000000000001</v>
      </c>
      <c r="K9" s="3">
        <f>K8+表格2[[#This Row],[期初存入]]+表格2[[#This Row],[利息]]</f>
        <v>2029.6079999999999</v>
      </c>
    </row>
    <row r="10" spans="1:19" x14ac:dyDescent="0.25">
      <c r="A10" s="2">
        <v>2</v>
      </c>
      <c r="B10" s="3">
        <v>-1008</v>
      </c>
      <c r="C10" s="3">
        <f>現金流量表[[#This Row],[原幣現金流量]]*買入匯率</f>
        <v>-32760</v>
      </c>
      <c r="E10" s="10">
        <v>27</v>
      </c>
      <c r="F10" s="11">
        <f t="dataTable" ref="F10:F24" dt2D="0" dtr="0" r1="B2"/>
        <v>5.4981371131379797E-2</v>
      </c>
      <c r="H10" s="2">
        <v>2</v>
      </c>
      <c r="I10" s="3">
        <v>1008</v>
      </c>
      <c r="J10" s="4">
        <f t="shared" si="0"/>
        <v>27.399708</v>
      </c>
      <c r="K10" s="3">
        <f>K9+表格2[[#This Row],[期初存入]]+表格2[[#This Row],[利息]]</f>
        <v>3065.0077080000001</v>
      </c>
    </row>
    <row r="11" spans="1:19" x14ac:dyDescent="0.25">
      <c r="A11" s="2">
        <v>3</v>
      </c>
      <c r="B11" s="3">
        <v>-1008</v>
      </c>
      <c r="C11" s="3">
        <f>現金流量表[[#This Row],[原幣現金流量]]*買入匯率</f>
        <v>-32760</v>
      </c>
      <c r="E11" s="10">
        <f>E10+0.5</f>
        <v>27.5</v>
      </c>
      <c r="F11" s="11">
        <v>5.5670307373673955E-2</v>
      </c>
      <c r="H11" s="2">
        <v>3</v>
      </c>
      <c r="I11" s="3">
        <v>1008</v>
      </c>
      <c r="J11" s="4">
        <f t="shared" si="0"/>
        <v>41.377604058000003</v>
      </c>
      <c r="K11" s="3">
        <f>K10+表格2[[#This Row],[期初存入]]+表格2[[#This Row],[利息]]</f>
        <v>4114.3853120579997</v>
      </c>
    </row>
    <row r="12" spans="1:19" x14ac:dyDescent="0.25">
      <c r="A12" s="2">
        <v>4</v>
      </c>
      <c r="B12" s="3">
        <v>-1008</v>
      </c>
      <c r="C12" s="3">
        <f>現金流量表[[#This Row],[原幣現金流量]]*買入匯率</f>
        <v>-32760</v>
      </c>
      <c r="E12" s="10">
        <f t="shared" ref="E12:E24" si="1">E11+0.5</f>
        <v>28</v>
      </c>
      <c r="F12" s="11">
        <v>5.6347236429180159E-2</v>
      </c>
      <c r="H12" s="2">
        <v>4</v>
      </c>
      <c r="I12" s="3">
        <v>1008</v>
      </c>
      <c r="J12" s="4">
        <f t="shared" si="0"/>
        <v>55.544201712782993</v>
      </c>
      <c r="K12" s="3">
        <f>K11+表格2[[#This Row],[期初存入]]+表格2[[#This Row],[利息]]</f>
        <v>5177.9295137707832</v>
      </c>
    </row>
    <row r="13" spans="1:19" x14ac:dyDescent="0.25">
      <c r="A13" s="2">
        <v>5</v>
      </c>
      <c r="B13" s="3">
        <v>0</v>
      </c>
      <c r="C13" s="3">
        <f>現金流量表[[#This Row],[原幣現金流量]]</f>
        <v>0</v>
      </c>
      <c r="E13" s="10">
        <f t="shared" si="1"/>
        <v>28.5</v>
      </c>
      <c r="F13" s="11">
        <v>5.7012576448940422E-2</v>
      </c>
      <c r="H13" s="2">
        <v>5</v>
      </c>
      <c r="I13" s="4"/>
      <c r="J13" s="4">
        <f t="shared" si="0"/>
        <v>69.90204843590557</v>
      </c>
      <c r="K13" s="3">
        <f>K12+表格2[[#This Row],[期初存入]]+表格2[[#This Row],[利息]]</f>
        <v>5247.8315622066884</v>
      </c>
    </row>
    <row r="14" spans="1:19" x14ac:dyDescent="0.25">
      <c r="A14" s="2">
        <v>6</v>
      </c>
      <c r="B14" s="3">
        <v>0</v>
      </c>
      <c r="C14" s="3">
        <f>現金流量表[[#This Row],[原幣現金流量]]</f>
        <v>0</v>
      </c>
      <c r="E14" s="10">
        <f t="shared" si="1"/>
        <v>29</v>
      </c>
      <c r="F14" s="11">
        <v>5.7666724000036806E-2</v>
      </c>
      <c r="H14" s="2">
        <v>6</v>
      </c>
      <c r="I14" s="4"/>
      <c r="J14" s="4">
        <f t="shared" si="0"/>
        <v>70.84572608979029</v>
      </c>
      <c r="K14" s="3">
        <f>K13+表格2[[#This Row],[期初存入]]+表格2[[#This Row],[利息]]</f>
        <v>5318.6772882964788</v>
      </c>
    </row>
    <row r="15" spans="1:19" x14ac:dyDescent="0.25">
      <c r="A15" s="2">
        <v>7</v>
      </c>
      <c r="B15" s="3">
        <v>0</v>
      </c>
      <c r="C15" s="3">
        <f>現金流量表[[#This Row],[原幣現金流量]]</f>
        <v>0</v>
      </c>
      <c r="E15" s="10">
        <f t="shared" si="1"/>
        <v>29.5</v>
      </c>
      <c r="F15" s="11">
        <v>5.8310055529785076E-2</v>
      </c>
      <c r="H15" s="2">
        <v>7</v>
      </c>
      <c r="I15" s="4"/>
      <c r="J15" s="4">
        <f t="shared" si="0"/>
        <v>71.802143392002463</v>
      </c>
      <c r="K15" s="3">
        <f>K14+表格2[[#This Row],[期初存入]]+表格2[[#This Row],[利息]]</f>
        <v>5390.4794316884809</v>
      </c>
    </row>
    <row r="16" spans="1:19" x14ac:dyDescent="0.25">
      <c r="A16" s="2">
        <v>8</v>
      </c>
      <c r="B16" s="3">
        <v>0</v>
      </c>
      <c r="C16" s="3">
        <f>現金流量表[[#This Row],[原幣現金流量]]</f>
        <v>0</v>
      </c>
      <c r="E16" s="10">
        <f t="shared" si="1"/>
        <v>30</v>
      </c>
      <c r="F16" s="11">
        <v>5.8942928707614195E-2</v>
      </c>
      <c r="H16" s="2">
        <v>8</v>
      </c>
      <c r="I16" s="4"/>
      <c r="J16" s="4">
        <f t="shared" si="0"/>
        <v>72.771472327794484</v>
      </c>
      <c r="K16" s="3">
        <f>K15+表格2[[#This Row],[期初存入]]+表格2[[#This Row],[利息]]</f>
        <v>5463.2509040162749</v>
      </c>
    </row>
    <row r="17" spans="1:15" x14ac:dyDescent="0.25">
      <c r="A17" s="2">
        <v>9</v>
      </c>
      <c r="B17" s="3">
        <v>0</v>
      </c>
      <c r="C17" s="3">
        <f>現金流量表[[#This Row],[原幣現金流量]]</f>
        <v>0</v>
      </c>
      <c r="E17" s="10">
        <f t="shared" si="1"/>
        <v>30.5</v>
      </c>
      <c r="F17" s="11">
        <v>5.9565683656826796E-2</v>
      </c>
      <c r="H17" s="2">
        <v>9</v>
      </c>
      <c r="I17" s="4"/>
      <c r="J17" s="4">
        <f t="shared" si="0"/>
        <v>73.753887204219708</v>
      </c>
      <c r="K17" s="3">
        <f>K16+表格2[[#This Row],[期初存入]]+表格2[[#This Row],[利息]]</f>
        <v>5537.0047912204946</v>
      </c>
      <c r="O17" s="12"/>
    </row>
    <row r="18" spans="1:15" x14ac:dyDescent="0.25">
      <c r="A18" s="2">
        <v>10</v>
      </c>
      <c r="B18" s="3">
        <v>0</v>
      </c>
      <c r="C18" s="3">
        <f>現金流量表[[#This Row],[原幣現金流量]]</f>
        <v>0</v>
      </c>
      <c r="E18" s="10">
        <f t="shared" si="1"/>
        <v>31</v>
      </c>
      <c r="F18" s="11">
        <v>6.0178644086729571E-2</v>
      </c>
      <c r="H18" s="2">
        <v>10</v>
      </c>
      <c r="I18" s="4"/>
      <c r="J18" s="4">
        <f t="shared" si="0"/>
        <v>74.74956468147667</v>
      </c>
      <c r="K18" s="3">
        <f>K17+表格2[[#This Row],[期初存入]]+表格2[[#This Row],[利息]]</f>
        <v>5611.7543559019714</v>
      </c>
    </row>
    <row r="19" spans="1:15" x14ac:dyDescent="0.25">
      <c r="A19" s="2">
        <v>11</v>
      </c>
      <c r="B19" s="3">
        <v>0</v>
      </c>
      <c r="C19" s="3">
        <f>現金流量表[[#This Row],[原幣現金流量]]</f>
        <v>0</v>
      </c>
      <c r="E19" s="10">
        <f t="shared" si="1"/>
        <v>31.5</v>
      </c>
      <c r="F19" s="11">
        <v>6.0782118334831825E-2</v>
      </c>
      <c r="H19" s="2">
        <v>11</v>
      </c>
      <c r="I19" s="4"/>
      <c r="J19" s="4">
        <f t="shared" si="0"/>
        <v>75.758683804676608</v>
      </c>
      <c r="K19" s="3">
        <f>K18+表格2[[#This Row],[期初存入]]+表格2[[#This Row],[利息]]</f>
        <v>5687.5130397066478</v>
      </c>
    </row>
    <row r="20" spans="1:15" x14ac:dyDescent="0.25">
      <c r="A20" s="2">
        <v>12</v>
      </c>
      <c r="B20" s="3">
        <v>0</v>
      </c>
      <c r="C20" s="3">
        <f>現金流量表[[#This Row],[原幣現金流量]]</f>
        <v>0</v>
      </c>
      <c r="E20" s="10">
        <f t="shared" si="1"/>
        <v>32</v>
      </c>
      <c r="F20" s="11">
        <v>6.1376400327469716E-2</v>
      </c>
      <c r="H20" s="2">
        <v>12</v>
      </c>
      <c r="I20" s="4"/>
      <c r="J20" s="4">
        <f t="shared" si="0"/>
        <v>76.781426036039747</v>
      </c>
      <c r="K20" s="3">
        <f>K19+表格2[[#This Row],[期初存入]]+表格2[[#This Row],[利息]]</f>
        <v>5764.2944657426879</v>
      </c>
    </row>
    <row r="21" spans="1:15" x14ac:dyDescent="0.25">
      <c r="A21" s="2">
        <v>13</v>
      </c>
      <c r="B21" s="3">
        <v>0</v>
      </c>
      <c r="C21" s="3">
        <f>現金流量表[[#This Row],[原幣現金流量]]</f>
        <v>0</v>
      </c>
      <c r="E21" s="10">
        <f t="shared" si="1"/>
        <v>32.5</v>
      </c>
      <c r="F21" s="11">
        <v>6.1961770466433252E-2</v>
      </c>
      <c r="H21" s="2">
        <v>13</v>
      </c>
      <c r="I21" s="4"/>
      <c r="J21" s="4">
        <f t="shared" si="0"/>
        <v>77.817975287526281</v>
      </c>
      <c r="K21" s="3">
        <f>K20+表格2[[#This Row],[期初存入]]+表格2[[#This Row],[利息]]</f>
        <v>5842.1124410302145</v>
      </c>
    </row>
    <row r="22" spans="1:15" x14ac:dyDescent="0.25">
      <c r="A22" s="2">
        <v>14</v>
      </c>
      <c r="B22" s="3">
        <v>0</v>
      </c>
      <c r="C22" s="3">
        <f>現金流量表[[#This Row],[原幣現金流量]]</f>
        <v>0</v>
      </c>
      <c r="E22" s="10">
        <f t="shared" si="1"/>
        <v>33</v>
      </c>
      <c r="F22" s="11">
        <v>6.2538496448332426E-2</v>
      </c>
      <c r="H22" s="2">
        <v>14</v>
      </c>
      <c r="I22" s="4"/>
      <c r="J22" s="4">
        <f t="shared" si="0"/>
        <v>78.868517953907897</v>
      </c>
      <c r="K22" s="3">
        <f>K21+表格2[[#This Row],[期初存入]]+表格2[[#This Row],[利息]]</f>
        <v>5920.9809589841225</v>
      </c>
    </row>
    <row r="23" spans="1:15" x14ac:dyDescent="0.25">
      <c r="A23" s="2">
        <v>15</v>
      </c>
      <c r="B23" s="3">
        <v>0</v>
      </c>
      <c r="C23" s="3">
        <f>現金流量表[[#This Row],[原幣現金流量]]</f>
        <v>0</v>
      </c>
      <c r="E23" s="10">
        <f t="shared" si="1"/>
        <v>33.5</v>
      </c>
      <c r="F23" s="11">
        <v>6.3106834022748748E-2</v>
      </c>
      <c r="H23" s="2">
        <v>15</v>
      </c>
      <c r="I23" s="4"/>
      <c r="J23" s="4">
        <f t="shared" si="0"/>
        <v>79.93324294628566</v>
      </c>
      <c r="K23" s="3">
        <f>K22+表格2[[#This Row],[期初存入]]+表格2[[#This Row],[利息]]</f>
        <v>6000.9142019304081</v>
      </c>
    </row>
    <row r="24" spans="1:15" x14ac:dyDescent="0.25">
      <c r="A24" s="2">
        <v>16</v>
      </c>
      <c r="B24" s="3">
        <v>0</v>
      </c>
      <c r="C24" s="3">
        <f>現金流量表[[#This Row],[原幣現金流量]]</f>
        <v>0</v>
      </c>
      <c r="E24" s="10">
        <f t="shared" si="1"/>
        <v>34</v>
      </c>
      <c r="F24" s="11">
        <v>6.3667027694573886E-2</v>
      </c>
      <c r="H24" s="2">
        <v>16</v>
      </c>
      <c r="I24" s="4"/>
      <c r="J24" s="4">
        <f t="shared" si="0"/>
        <v>81.012341726060512</v>
      </c>
      <c r="K24" s="3">
        <f>K23+表格2[[#This Row],[期初存入]]+表格2[[#This Row],[利息]]</f>
        <v>6081.9265436564683</v>
      </c>
    </row>
    <row r="25" spans="1:15" x14ac:dyDescent="0.25">
      <c r="A25" s="2">
        <v>17</v>
      </c>
      <c r="B25" s="3">
        <v>0</v>
      </c>
      <c r="C25" s="3">
        <f>現金流量表[[#This Row],[原幣現金流量]]</f>
        <v>0</v>
      </c>
      <c r="H25" s="2">
        <v>17</v>
      </c>
      <c r="I25" s="4"/>
      <c r="J25" s="4">
        <f t="shared" si="0"/>
        <v>82.106008339362319</v>
      </c>
      <c r="K25" s="3">
        <f>K24+表格2[[#This Row],[期初存入]]+表格2[[#This Row],[利息]]</f>
        <v>6164.0325519958305</v>
      </c>
    </row>
    <row r="26" spans="1:15" x14ac:dyDescent="0.25">
      <c r="A26" s="2">
        <v>18</v>
      </c>
      <c r="B26" s="3">
        <v>0</v>
      </c>
      <c r="C26" s="3">
        <f>現金流量表[[#This Row],[原幣現金流量]]</f>
        <v>0</v>
      </c>
      <c r="H26" s="2">
        <v>18</v>
      </c>
      <c r="I26" s="4"/>
      <c r="J26" s="4">
        <f t="shared" si="0"/>
        <v>83.214439451943718</v>
      </c>
      <c r="K26" s="3">
        <f>K25+表格2[[#This Row],[期初存入]]+表格2[[#This Row],[利息]]</f>
        <v>6247.2469914477742</v>
      </c>
    </row>
    <row r="27" spans="1:15" x14ac:dyDescent="0.25">
      <c r="A27" s="2">
        <v>19</v>
      </c>
      <c r="B27" s="3">
        <v>0</v>
      </c>
      <c r="C27" s="3">
        <f>現金流量表[[#This Row],[原幣現金流量]]</f>
        <v>0</v>
      </c>
      <c r="H27" s="2">
        <v>19</v>
      </c>
      <c r="I27" s="4"/>
      <c r="J27" s="4">
        <f t="shared" si="0"/>
        <v>84.337834384544948</v>
      </c>
      <c r="K27" s="3">
        <f>K26+表格2[[#This Row],[期初存入]]+表格2[[#This Row],[利息]]</f>
        <v>6331.5848258323194</v>
      </c>
    </row>
    <row r="28" spans="1:15" x14ac:dyDescent="0.25">
      <c r="A28" s="2">
        <v>20</v>
      </c>
      <c r="B28" s="3">
        <v>0</v>
      </c>
      <c r="C28" s="3">
        <f>現金流量表[[#This Row],[原幣現金流量]]</f>
        <v>0</v>
      </c>
      <c r="H28" s="2">
        <v>20</v>
      </c>
      <c r="I28" s="4"/>
      <c r="J28" s="4">
        <f t="shared" si="0"/>
        <v>85.476395148736316</v>
      </c>
      <c r="K28" s="3">
        <f>K27+表格2[[#This Row],[期初存入]]+表格2[[#This Row],[利息]]</f>
        <v>6417.0612209810561</v>
      </c>
    </row>
    <row r="29" spans="1:15" x14ac:dyDescent="0.25">
      <c r="A29" s="2">
        <v>21</v>
      </c>
      <c r="B29" s="3">
        <v>0</v>
      </c>
      <c r="C29" s="3">
        <f>現金流量表[[#This Row],[原幣現金流量]]</f>
        <v>0</v>
      </c>
      <c r="H29" s="2">
        <v>21</v>
      </c>
      <c r="I29" s="4"/>
      <c r="J29" s="4">
        <f t="shared" si="0"/>
        <v>86.630326483244261</v>
      </c>
      <c r="K29" s="3">
        <f>K28+表格2[[#This Row],[期初存入]]+表格2[[#This Row],[利息]]</f>
        <v>6503.6915474643001</v>
      </c>
    </row>
    <row r="30" spans="1:15" x14ac:dyDescent="0.25">
      <c r="A30" s="2">
        <v>22</v>
      </c>
      <c r="B30" s="3">
        <v>0</v>
      </c>
      <c r="C30" s="3">
        <f>現金流量表[[#This Row],[原幣現金流量]]</f>
        <v>0</v>
      </c>
      <c r="H30" s="2">
        <v>22</v>
      </c>
      <c r="I30" s="4"/>
      <c r="J30" s="4">
        <f t="shared" si="0"/>
        <v>87.799835890768051</v>
      </c>
      <c r="K30" s="3">
        <f>K29+表格2[[#This Row],[期初存入]]+表格2[[#This Row],[利息]]</f>
        <v>6591.4913833550681</v>
      </c>
    </row>
    <row r="31" spans="1:15" x14ac:dyDescent="0.25">
      <c r="A31" s="2">
        <v>23</v>
      </c>
      <c r="B31" s="3">
        <v>0</v>
      </c>
      <c r="C31" s="3">
        <f>現金流量表[[#This Row],[原幣現金流量]]</f>
        <v>0</v>
      </c>
      <c r="H31" s="2">
        <v>23</v>
      </c>
      <c r="I31" s="4"/>
      <c r="J31" s="4">
        <f t="shared" si="0"/>
        <v>88.985133675293426</v>
      </c>
      <c r="K31" s="3">
        <f>K30+表格2[[#This Row],[期初存入]]+表格2[[#This Row],[利息]]</f>
        <v>6680.4765170303617</v>
      </c>
    </row>
    <row r="32" spans="1:15" x14ac:dyDescent="0.25">
      <c r="A32" s="2">
        <v>24</v>
      </c>
      <c r="B32" s="3">
        <v>0</v>
      </c>
      <c r="C32" s="3">
        <f>現金流量表[[#This Row],[原幣現金流量]]</f>
        <v>0</v>
      </c>
      <c r="H32" s="2">
        <v>24</v>
      </c>
      <c r="I32" s="4"/>
      <c r="J32" s="4">
        <f t="shared" si="0"/>
        <v>90.186432979909881</v>
      </c>
      <c r="K32" s="3">
        <f>K31+表格2[[#This Row],[期初存入]]+表格2[[#This Row],[利息]]</f>
        <v>6770.6629500102717</v>
      </c>
    </row>
    <row r="33" spans="1:11" x14ac:dyDescent="0.25">
      <c r="A33" s="2">
        <v>25</v>
      </c>
      <c r="B33" s="3">
        <v>0</v>
      </c>
      <c r="C33" s="3">
        <f>現金流量表[[#This Row],[原幣現金流量]]</f>
        <v>0</v>
      </c>
      <c r="H33" s="2">
        <v>25</v>
      </c>
      <c r="I33" s="4"/>
      <c r="J33" s="4">
        <f t="shared" si="0"/>
        <v>91.403949825138668</v>
      </c>
      <c r="K33" s="3">
        <f>K32+表格2[[#This Row],[期初存入]]+表格2[[#This Row],[利息]]</f>
        <v>6862.0668998354104</v>
      </c>
    </row>
    <row r="34" spans="1:11" x14ac:dyDescent="0.25">
      <c r="A34" s="2">
        <v>26</v>
      </c>
      <c r="B34" s="3">
        <v>0</v>
      </c>
      <c r="C34" s="3">
        <f>現金流量表[[#This Row],[原幣現金流量]]</f>
        <v>0</v>
      </c>
      <c r="H34" s="2">
        <v>26</v>
      </c>
      <c r="I34" s="4"/>
      <c r="J34" s="4">
        <f t="shared" si="0"/>
        <v>92.637903147778033</v>
      </c>
      <c r="K34" s="3">
        <f>K33+表格2[[#This Row],[期初存入]]+表格2[[#This Row],[利息]]</f>
        <v>6954.7048029831885</v>
      </c>
    </row>
    <row r="35" spans="1:11" x14ac:dyDescent="0.25">
      <c r="A35" s="2">
        <v>27</v>
      </c>
      <c r="B35" s="3">
        <v>0</v>
      </c>
      <c r="C35" s="3">
        <f>現金流量表[[#This Row],[原幣現金流量]]</f>
        <v>0</v>
      </c>
      <c r="H35" s="2">
        <v>27</v>
      </c>
      <c r="I35" s="4"/>
      <c r="J35" s="4">
        <f t="shared" si="0"/>
        <v>93.888514840273047</v>
      </c>
      <c r="K35" s="3">
        <f>K34+表格2[[#This Row],[期初存入]]+表格2[[#This Row],[利息]]</f>
        <v>7048.5933178234618</v>
      </c>
    </row>
    <row r="36" spans="1:11" x14ac:dyDescent="0.25">
      <c r="A36" s="2">
        <v>28</v>
      </c>
      <c r="B36" s="3">
        <v>0</v>
      </c>
      <c r="C36" s="3">
        <f>現金流量表[[#This Row],[原幣現金流量]]</f>
        <v>0</v>
      </c>
      <c r="H36" s="2">
        <v>28</v>
      </c>
      <c r="I36" s="4"/>
      <c r="J36" s="4">
        <f t="shared" si="0"/>
        <v>95.156009790616736</v>
      </c>
      <c r="K36" s="3">
        <f>K35+表格2[[#This Row],[期初存入]]+表格2[[#This Row],[利息]]</f>
        <v>7143.7493276140785</v>
      </c>
    </row>
    <row r="37" spans="1:11" x14ac:dyDescent="0.25">
      <c r="A37" s="2">
        <v>29</v>
      </c>
      <c r="B37" s="3">
        <v>0</v>
      </c>
      <c r="C37" s="3">
        <f>現金流量表[[#This Row],[原幣現金流量]]</f>
        <v>0</v>
      </c>
      <c r="H37" s="2">
        <v>29</v>
      </c>
      <c r="I37" s="4"/>
      <c r="J37" s="4">
        <f t="shared" si="0"/>
        <v>96.440615922790059</v>
      </c>
      <c r="K37" s="3">
        <f>K36+表格2[[#This Row],[期初存入]]+表格2[[#This Row],[利息]]</f>
        <v>7240.1899435368687</v>
      </c>
    </row>
    <row r="38" spans="1:11" x14ac:dyDescent="0.25">
      <c r="A38" s="2">
        <v>30</v>
      </c>
      <c r="B38" s="3">
        <v>27230</v>
      </c>
      <c r="C38" s="3">
        <f>現金流量表[[#This Row],[原幣現金流量]]*賣出匯率</f>
        <v>884975</v>
      </c>
      <c r="H38" s="2">
        <v>30</v>
      </c>
      <c r="I38" s="4"/>
      <c r="J38" s="4">
        <f t="shared" si="0"/>
        <v>97.742564237747729</v>
      </c>
      <c r="K38" s="3">
        <f>K37+表格2[[#This Row],[期初存入]]+表格2[[#This Row],[利息]]</f>
        <v>7337.9325077746162</v>
      </c>
    </row>
    <row r="40" spans="1:11" x14ac:dyDescent="0.25">
      <c r="A40" s="2"/>
    </row>
    <row r="41" spans="1:11" x14ac:dyDescent="0.25">
      <c r="A41" s="2"/>
    </row>
    <row r="42" spans="1:11" x14ac:dyDescent="0.25">
      <c r="A42" s="2"/>
    </row>
    <row r="43" spans="1:11" x14ac:dyDescent="0.25">
      <c r="A43" s="2"/>
    </row>
    <row r="44" spans="1:11" x14ac:dyDescent="0.25">
      <c r="A44" s="2"/>
    </row>
  </sheetData>
  <scenarios current="0" show="0">
    <scenario name="原幣報酬率-最佳" locked="1" count="1" user="Stanley Hsiao" comment="建立者 Stanley Hsiao 於 2016/3/29_x000a_修改者 Stanley Hsiao 於 2016/3/29">
      <inputCells r="B38" val="27230" numFmtId="178"/>
    </scenario>
    <scenario name="原幣報酬率-最差" locked="1" count="1" user="Stanley Hsiao" comment="建立者 Stanley Hsiao 於 2016/3/29_x000a_修改者 Stanley Hsiao 於 2016/3/29">
      <inputCells r="B38" val="6558" numFmtId="178"/>
    </scenario>
    <scenario name="台幣平盤" locked="1" count="2" user="Stanley Hsiao" comment="建立者 Stanley Hsiao 於 2016/3/29">
      <inputCells r="B1" val="32.5" numFmtId="2"/>
      <inputCells r="B2" val="32.5" numFmtId="2"/>
    </scenario>
    <scenario name="台幣升值" locked="1" count="2" user="Stanley Hsiao" comment="建立者 Stanley Hsiao 於 2016/3/29">
      <inputCells r="B1" val="32.5" numFmtId="2"/>
      <inputCells r="B2" val="34" numFmtId="2"/>
    </scenario>
    <scenario name="台幣貶值" locked="1" count="2" user="Stanley Hsiao" comment="建立者 Stanley Hsiao 於 2016/3/29">
      <inputCells r="B1" val="32.5" numFmtId="2"/>
      <inputCells r="B2" val="27" numFmtId="2"/>
    </scenario>
  </scenarios>
  <phoneticPr fontId="1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工作表1</vt:lpstr>
      <vt:lpstr>央行利率</vt:lpstr>
      <vt:lpstr>年化報酬率</vt:lpstr>
      <vt:lpstr>買入匯率</vt:lpstr>
      <vt:lpstr>賣出匯率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2016-03-28T03:56:10Z</dcterms:created>
  <dcterms:modified xsi:type="dcterms:W3CDTF">2016-03-29T08:02:40Z</dcterms:modified>
</cp:coreProperties>
</file>