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6be61b5f7cec53/masterhsiao/CatLoans/LoanCompare/"/>
    </mc:Choice>
  </mc:AlternateContent>
  <bookViews>
    <workbookView xWindow="0" yWindow="0" windowWidth="13627" windowHeight="7680"/>
  </bookViews>
  <sheets>
    <sheet name="貸款比較表" sheetId="1" r:id="rId1"/>
  </sheets>
  <definedNames>
    <definedName name="月繳款A">貸款比較表!$B$11</definedName>
    <definedName name="本金均攤頭期款">貸款比較表!$B$6</definedName>
    <definedName name="本金均攤總利息">貸款比較表!$B$7</definedName>
    <definedName name="本息均攤月繳款">貸款比較表!$B$4</definedName>
    <definedName name="本息均攤總利息">貸款比較表!$B$5</definedName>
    <definedName name="年利率">貸款比較表!$B$2</definedName>
    <definedName name="期數">貸款比較表!$B$3</definedName>
    <definedName name="期數A">貸款比較表!$B$10</definedName>
    <definedName name="貸款金額">貸款比較表!$B$1</definedName>
    <definedName name="總利息A">貸款比較表!$B$12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H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B17" i="1"/>
  <c r="D18" i="1" s="1"/>
  <c r="B6" i="1"/>
  <c r="B10" i="1" s="1"/>
  <c r="B11" i="1" s="1"/>
  <c r="B12" i="1" s="1"/>
  <c r="B4" i="1"/>
  <c r="E18" i="1" l="1"/>
  <c r="J18" i="1"/>
  <c r="B18" i="1"/>
  <c r="D19" i="1" s="1"/>
  <c r="E19" i="1" l="1"/>
  <c r="I18" i="1"/>
  <c r="H18" i="1" s="1"/>
  <c r="J19" i="1" s="1"/>
  <c r="B19" i="1"/>
  <c r="D20" i="1" s="1"/>
  <c r="E20" i="1" s="1"/>
  <c r="I19" i="1" l="1"/>
  <c r="H19" i="1" s="1"/>
  <c r="J20" i="1" s="1"/>
  <c r="K18" i="1"/>
  <c r="B20" i="1"/>
  <c r="K19" i="1" l="1"/>
  <c r="I20" i="1"/>
  <c r="H20" i="1" s="1"/>
  <c r="J21" i="1" s="1"/>
  <c r="D21" i="1"/>
  <c r="K20" i="1" l="1"/>
  <c r="B21" i="1"/>
  <c r="D22" i="1" s="1"/>
  <c r="E21" i="1"/>
  <c r="I21" i="1"/>
  <c r="K21" i="1" s="1"/>
  <c r="H21" i="1" l="1"/>
  <c r="J22" i="1" s="1"/>
  <c r="B22" i="1"/>
  <c r="D23" i="1" s="1"/>
  <c r="E22" i="1"/>
  <c r="I22" i="1" l="1"/>
  <c r="K22" i="1" s="1"/>
  <c r="B23" i="1"/>
  <c r="D24" i="1" s="1"/>
  <c r="E23" i="1"/>
  <c r="H22" i="1" l="1"/>
  <c r="J23" i="1" s="1"/>
  <c r="I23" i="1" s="1"/>
  <c r="K23" i="1" s="1"/>
  <c r="B24" i="1"/>
  <c r="D25" i="1" s="1"/>
  <c r="E24" i="1"/>
  <c r="H23" i="1" l="1"/>
  <c r="J24" i="1" s="1"/>
  <c r="I24" i="1" s="1"/>
  <c r="K24" i="1" s="1"/>
  <c r="B25" i="1"/>
  <c r="D26" i="1" s="1"/>
  <c r="E25" i="1"/>
  <c r="H24" i="1" l="1"/>
  <c r="J25" i="1" s="1"/>
  <c r="I25" i="1" s="1"/>
  <c r="K25" i="1" s="1"/>
  <c r="B26" i="1"/>
  <c r="D27" i="1" s="1"/>
  <c r="E26" i="1"/>
  <c r="H25" i="1" l="1"/>
  <c r="J26" i="1" s="1"/>
  <c r="I26" i="1" s="1"/>
  <c r="H26" i="1" s="1"/>
  <c r="J27" i="1" s="1"/>
  <c r="I27" i="1" s="1"/>
  <c r="K27" i="1" s="1"/>
  <c r="B27" i="1"/>
  <c r="D28" i="1" s="1"/>
  <c r="E27" i="1"/>
  <c r="H27" i="1" l="1"/>
  <c r="J28" i="1" s="1"/>
  <c r="I28" i="1" s="1"/>
  <c r="K28" i="1" s="1"/>
  <c r="K26" i="1"/>
  <c r="B28" i="1"/>
  <c r="D29" i="1" s="1"/>
  <c r="E28" i="1"/>
  <c r="H28" i="1"/>
  <c r="J29" i="1" s="1"/>
  <c r="I29" i="1" s="1"/>
  <c r="B29" i="1" l="1"/>
  <c r="E29" i="1"/>
  <c r="H29" i="1"/>
  <c r="J30" i="1" s="1"/>
  <c r="I30" i="1" s="1"/>
  <c r="K29" i="1"/>
  <c r="D30" i="1"/>
  <c r="B30" i="1" l="1"/>
  <c r="E30" i="1"/>
  <c r="H30" i="1"/>
  <c r="J31" i="1" s="1"/>
  <c r="I31" i="1" s="1"/>
  <c r="K30" i="1"/>
  <c r="D31" i="1"/>
  <c r="B31" i="1" l="1"/>
  <c r="E31" i="1"/>
  <c r="H31" i="1"/>
  <c r="J32" i="1" s="1"/>
  <c r="I32" i="1" s="1"/>
  <c r="K31" i="1"/>
  <c r="D32" i="1"/>
  <c r="B32" i="1" l="1"/>
  <c r="D33" i="1" s="1"/>
  <c r="E32" i="1"/>
  <c r="H32" i="1"/>
  <c r="J33" i="1" s="1"/>
  <c r="I33" i="1" s="1"/>
  <c r="K32" i="1"/>
  <c r="B33" i="1" l="1"/>
  <c r="E33" i="1"/>
  <c r="H33" i="1"/>
  <c r="J34" i="1" s="1"/>
  <c r="I34" i="1" s="1"/>
  <c r="K33" i="1"/>
  <c r="D34" i="1"/>
  <c r="B34" i="1" l="1"/>
  <c r="E34" i="1"/>
  <c r="H34" i="1"/>
  <c r="J35" i="1" s="1"/>
  <c r="I35" i="1" s="1"/>
  <c r="K34" i="1"/>
  <c r="D35" i="1"/>
  <c r="B35" i="1" l="1"/>
  <c r="E35" i="1"/>
  <c r="H35" i="1"/>
  <c r="J36" i="1" s="1"/>
  <c r="I36" i="1" s="1"/>
  <c r="K35" i="1"/>
  <c r="D36" i="1"/>
  <c r="B36" i="1" l="1"/>
  <c r="D37" i="1" s="1"/>
  <c r="E36" i="1"/>
  <c r="H36" i="1"/>
  <c r="J37" i="1" s="1"/>
  <c r="I37" i="1" s="1"/>
  <c r="K36" i="1"/>
  <c r="B37" i="1" l="1"/>
  <c r="D38" i="1" s="1"/>
  <c r="E37" i="1"/>
  <c r="H37" i="1"/>
  <c r="J38" i="1" s="1"/>
  <c r="I38" i="1" s="1"/>
  <c r="K37" i="1"/>
  <c r="B38" i="1" l="1"/>
  <c r="D39" i="1" s="1"/>
  <c r="E38" i="1"/>
  <c r="H38" i="1"/>
  <c r="J39" i="1" s="1"/>
  <c r="I39" i="1" s="1"/>
  <c r="K38" i="1"/>
  <c r="B39" i="1" l="1"/>
  <c r="E39" i="1"/>
  <c r="H39" i="1"/>
  <c r="J40" i="1" s="1"/>
  <c r="I40" i="1" s="1"/>
  <c r="K39" i="1"/>
  <c r="D40" i="1"/>
  <c r="B40" i="1" l="1"/>
  <c r="E40" i="1"/>
  <c r="H40" i="1"/>
  <c r="J41" i="1" s="1"/>
  <c r="I41" i="1" s="1"/>
  <c r="K40" i="1"/>
  <c r="D41" i="1"/>
  <c r="B41" i="1" l="1"/>
  <c r="E41" i="1"/>
  <c r="H41" i="1"/>
  <c r="J42" i="1" s="1"/>
  <c r="I42" i="1" s="1"/>
  <c r="K41" i="1"/>
  <c r="D42" i="1"/>
  <c r="B42" i="1" l="1"/>
  <c r="D43" i="1" s="1"/>
  <c r="E42" i="1"/>
  <c r="H42" i="1"/>
  <c r="J43" i="1" s="1"/>
  <c r="I43" i="1" s="1"/>
  <c r="K42" i="1"/>
  <c r="B43" i="1" l="1"/>
  <c r="E43" i="1"/>
  <c r="H43" i="1"/>
  <c r="J44" i="1" s="1"/>
  <c r="I44" i="1" s="1"/>
  <c r="K43" i="1"/>
  <c r="D44" i="1"/>
  <c r="B44" i="1" l="1"/>
  <c r="E44" i="1"/>
  <c r="H44" i="1"/>
  <c r="J45" i="1" s="1"/>
  <c r="I45" i="1" s="1"/>
  <c r="K44" i="1"/>
  <c r="D45" i="1"/>
  <c r="B45" i="1" l="1"/>
  <c r="D46" i="1" s="1"/>
  <c r="E45" i="1"/>
  <c r="H45" i="1"/>
  <c r="J46" i="1" s="1"/>
  <c r="I46" i="1" s="1"/>
  <c r="K45" i="1"/>
  <c r="B46" i="1" l="1"/>
  <c r="D47" i="1" s="1"/>
  <c r="E46" i="1"/>
  <c r="H46" i="1"/>
  <c r="J47" i="1" s="1"/>
  <c r="I47" i="1" s="1"/>
  <c r="K46" i="1"/>
  <c r="B47" i="1" l="1"/>
  <c r="E47" i="1"/>
  <c r="H47" i="1"/>
  <c r="J48" i="1" s="1"/>
  <c r="I48" i="1" s="1"/>
  <c r="K47" i="1"/>
  <c r="D48" i="1"/>
  <c r="B48" i="1" l="1"/>
  <c r="E48" i="1"/>
  <c r="H48" i="1"/>
  <c r="J49" i="1" s="1"/>
  <c r="I49" i="1" s="1"/>
  <c r="K48" i="1"/>
  <c r="D49" i="1"/>
  <c r="B49" i="1" l="1"/>
  <c r="E49" i="1"/>
  <c r="H49" i="1"/>
  <c r="J50" i="1" s="1"/>
  <c r="I50" i="1" s="1"/>
  <c r="K49" i="1"/>
  <c r="D50" i="1"/>
  <c r="B50" i="1" l="1"/>
  <c r="E50" i="1"/>
  <c r="H50" i="1"/>
  <c r="J51" i="1" s="1"/>
  <c r="I51" i="1" s="1"/>
  <c r="K50" i="1"/>
  <c r="D51" i="1"/>
  <c r="B51" i="1" l="1"/>
  <c r="E51" i="1"/>
  <c r="H51" i="1"/>
  <c r="J52" i="1" s="1"/>
  <c r="I52" i="1" s="1"/>
  <c r="K51" i="1"/>
  <c r="D52" i="1"/>
  <c r="B52" i="1" l="1"/>
  <c r="E52" i="1"/>
  <c r="H52" i="1"/>
  <c r="J53" i="1" s="1"/>
  <c r="I53" i="1" s="1"/>
  <c r="K52" i="1"/>
  <c r="D53" i="1"/>
  <c r="B53" i="1" l="1"/>
  <c r="E53" i="1"/>
  <c r="H53" i="1"/>
  <c r="J54" i="1" s="1"/>
  <c r="I54" i="1" s="1"/>
  <c r="K53" i="1"/>
  <c r="D54" i="1"/>
  <c r="B54" i="1" l="1"/>
  <c r="E54" i="1"/>
  <c r="H54" i="1"/>
  <c r="J55" i="1" s="1"/>
  <c r="I55" i="1" s="1"/>
  <c r="K54" i="1"/>
  <c r="D55" i="1"/>
  <c r="B55" i="1" l="1"/>
  <c r="D56" i="1" s="1"/>
  <c r="E55" i="1"/>
  <c r="H55" i="1"/>
  <c r="J56" i="1" s="1"/>
  <c r="I56" i="1" s="1"/>
  <c r="K55" i="1"/>
  <c r="B56" i="1" l="1"/>
  <c r="E56" i="1"/>
  <c r="H56" i="1"/>
  <c r="J57" i="1" s="1"/>
  <c r="I57" i="1" s="1"/>
  <c r="K56" i="1"/>
  <c r="D57" i="1"/>
  <c r="B57" i="1" l="1"/>
  <c r="E57" i="1"/>
  <c r="H57" i="1"/>
  <c r="J58" i="1" s="1"/>
  <c r="I58" i="1" s="1"/>
  <c r="K57" i="1"/>
  <c r="D58" i="1"/>
  <c r="B58" i="1" l="1"/>
  <c r="D59" i="1" s="1"/>
  <c r="E58" i="1"/>
  <c r="H58" i="1"/>
  <c r="J59" i="1" s="1"/>
  <c r="I59" i="1" s="1"/>
  <c r="K58" i="1"/>
  <c r="B59" i="1" l="1"/>
  <c r="D60" i="1" s="1"/>
  <c r="E59" i="1"/>
  <c r="H59" i="1"/>
  <c r="J60" i="1" s="1"/>
  <c r="I60" i="1" s="1"/>
  <c r="K59" i="1"/>
  <c r="B60" i="1" l="1"/>
  <c r="D61" i="1" s="1"/>
  <c r="E60" i="1"/>
  <c r="H60" i="1"/>
  <c r="J61" i="1" s="1"/>
  <c r="I61" i="1" s="1"/>
  <c r="K60" i="1"/>
  <c r="B61" i="1" l="1"/>
  <c r="E61" i="1"/>
  <c r="H61" i="1"/>
  <c r="J62" i="1" s="1"/>
  <c r="I62" i="1" s="1"/>
  <c r="K61" i="1"/>
  <c r="D62" i="1"/>
  <c r="B62" i="1" l="1"/>
  <c r="E62" i="1"/>
  <c r="H62" i="1"/>
  <c r="J63" i="1" s="1"/>
  <c r="I63" i="1" s="1"/>
  <c r="K62" i="1"/>
  <c r="D63" i="1"/>
  <c r="B63" i="1" l="1"/>
  <c r="D64" i="1" s="1"/>
  <c r="E63" i="1"/>
  <c r="H63" i="1"/>
  <c r="J64" i="1" s="1"/>
  <c r="I64" i="1" s="1"/>
  <c r="K63" i="1"/>
  <c r="B64" i="1" l="1"/>
  <c r="E64" i="1"/>
  <c r="H64" i="1"/>
  <c r="J65" i="1" s="1"/>
  <c r="I65" i="1" s="1"/>
  <c r="K64" i="1"/>
  <c r="D65" i="1"/>
  <c r="B65" i="1" l="1"/>
  <c r="E65" i="1"/>
  <c r="H65" i="1"/>
  <c r="J66" i="1" s="1"/>
  <c r="I66" i="1" s="1"/>
  <c r="K65" i="1"/>
  <c r="D66" i="1"/>
  <c r="B66" i="1" l="1"/>
  <c r="E66" i="1"/>
  <c r="H66" i="1"/>
  <c r="J67" i="1" s="1"/>
  <c r="I67" i="1" s="1"/>
  <c r="K66" i="1"/>
  <c r="D67" i="1"/>
  <c r="B67" i="1" l="1"/>
  <c r="D68" i="1" s="1"/>
  <c r="E67" i="1"/>
  <c r="H67" i="1"/>
  <c r="J68" i="1" s="1"/>
  <c r="I68" i="1" s="1"/>
  <c r="K67" i="1"/>
  <c r="B68" i="1" l="1"/>
  <c r="E68" i="1"/>
  <c r="H68" i="1"/>
  <c r="J69" i="1" s="1"/>
  <c r="I69" i="1" s="1"/>
  <c r="K68" i="1"/>
  <c r="D69" i="1"/>
  <c r="B69" i="1" l="1"/>
  <c r="E69" i="1"/>
  <c r="H69" i="1"/>
  <c r="J70" i="1" s="1"/>
  <c r="I70" i="1" s="1"/>
  <c r="K69" i="1"/>
  <c r="D70" i="1"/>
  <c r="B70" i="1" l="1"/>
  <c r="E70" i="1"/>
  <c r="H70" i="1"/>
  <c r="J71" i="1" s="1"/>
  <c r="I71" i="1" s="1"/>
  <c r="K70" i="1"/>
  <c r="D71" i="1"/>
  <c r="B71" i="1" l="1"/>
  <c r="E71" i="1"/>
  <c r="H71" i="1"/>
  <c r="J72" i="1" s="1"/>
  <c r="I72" i="1" s="1"/>
  <c r="K71" i="1"/>
  <c r="D72" i="1"/>
  <c r="B72" i="1" l="1"/>
  <c r="E72" i="1"/>
  <c r="H72" i="1"/>
  <c r="J73" i="1" s="1"/>
  <c r="I73" i="1" s="1"/>
  <c r="K72" i="1"/>
  <c r="D73" i="1"/>
  <c r="B73" i="1" l="1"/>
  <c r="E73" i="1"/>
  <c r="H73" i="1"/>
  <c r="J74" i="1" s="1"/>
  <c r="I74" i="1" s="1"/>
  <c r="K73" i="1"/>
  <c r="D74" i="1"/>
  <c r="B74" i="1" l="1"/>
  <c r="E74" i="1"/>
  <c r="H74" i="1"/>
  <c r="J75" i="1" s="1"/>
  <c r="I75" i="1" s="1"/>
  <c r="K74" i="1"/>
  <c r="D75" i="1"/>
  <c r="B75" i="1" l="1"/>
  <c r="E75" i="1"/>
  <c r="H75" i="1"/>
  <c r="J76" i="1" s="1"/>
  <c r="I76" i="1" s="1"/>
  <c r="K75" i="1"/>
  <c r="D76" i="1"/>
  <c r="B76" i="1" l="1"/>
  <c r="D77" i="1" s="1"/>
  <c r="E76" i="1"/>
  <c r="H76" i="1"/>
  <c r="J77" i="1" s="1"/>
  <c r="I77" i="1" s="1"/>
  <c r="K76" i="1"/>
  <c r="B77" i="1" l="1"/>
  <c r="E77" i="1"/>
  <c r="H77" i="1"/>
  <c r="J78" i="1" s="1"/>
  <c r="I78" i="1" s="1"/>
  <c r="K77" i="1"/>
  <c r="D78" i="1"/>
  <c r="B78" i="1" l="1"/>
  <c r="E78" i="1"/>
  <c r="H78" i="1"/>
  <c r="J79" i="1" s="1"/>
  <c r="I79" i="1" s="1"/>
  <c r="K78" i="1"/>
  <c r="D79" i="1"/>
  <c r="B79" i="1" l="1"/>
  <c r="E79" i="1"/>
  <c r="H79" i="1"/>
  <c r="J80" i="1" s="1"/>
  <c r="I80" i="1" s="1"/>
  <c r="K79" i="1"/>
  <c r="D80" i="1"/>
  <c r="B80" i="1" l="1"/>
  <c r="D81" i="1" s="1"/>
  <c r="E80" i="1"/>
  <c r="H80" i="1"/>
  <c r="J81" i="1" s="1"/>
  <c r="I81" i="1" s="1"/>
  <c r="K80" i="1"/>
  <c r="B81" i="1" l="1"/>
  <c r="E81" i="1"/>
  <c r="H81" i="1"/>
  <c r="J82" i="1" s="1"/>
  <c r="I82" i="1" s="1"/>
  <c r="K81" i="1"/>
  <c r="D82" i="1"/>
  <c r="B82" i="1" l="1"/>
  <c r="E82" i="1"/>
  <c r="H82" i="1"/>
  <c r="J83" i="1" s="1"/>
  <c r="I83" i="1" s="1"/>
  <c r="K82" i="1"/>
  <c r="D83" i="1"/>
  <c r="B83" i="1" l="1"/>
  <c r="D84" i="1" s="1"/>
  <c r="E83" i="1"/>
  <c r="H83" i="1"/>
  <c r="J84" i="1" s="1"/>
  <c r="I84" i="1" s="1"/>
  <c r="K83" i="1"/>
  <c r="B84" i="1" l="1"/>
  <c r="D85" i="1" s="1"/>
  <c r="E84" i="1"/>
  <c r="H84" i="1"/>
  <c r="J85" i="1" s="1"/>
  <c r="I85" i="1" s="1"/>
  <c r="K84" i="1"/>
  <c r="B85" i="1" l="1"/>
  <c r="E85" i="1"/>
  <c r="H85" i="1"/>
  <c r="J86" i="1" s="1"/>
  <c r="I86" i="1" s="1"/>
  <c r="K85" i="1"/>
  <c r="D86" i="1"/>
  <c r="B86" i="1" l="1"/>
  <c r="D87" i="1" s="1"/>
  <c r="E86" i="1"/>
  <c r="H86" i="1"/>
  <c r="J87" i="1" s="1"/>
  <c r="I87" i="1" s="1"/>
  <c r="K86" i="1"/>
  <c r="B87" i="1" l="1"/>
  <c r="E87" i="1"/>
  <c r="H87" i="1"/>
  <c r="J88" i="1" s="1"/>
  <c r="I88" i="1" s="1"/>
  <c r="K87" i="1"/>
  <c r="D88" i="1"/>
  <c r="B88" i="1" l="1"/>
  <c r="E88" i="1"/>
  <c r="H88" i="1"/>
  <c r="J89" i="1" s="1"/>
  <c r="I89" i="1" s="1"/>
  <c r="K88" i="1"/>
  <c r="D89" i="1"/>
  <c r="B89" i="1" l="1"/>
  <c r="D90" i="1" s="1"/>
  <c r="E89" i="1"/>
  <c r="H89" i="1"/>
  <c r="J90" i="1" s="1"/>
  <c r="I90" i="1" s="1"/>
  <c r="K89" i="1"/>
  <c r="B90" i="1" l="1"/>
  <c r="E90" i="1"/>
  <c r="H90" i="1"/>
  <c r="J91" i="1" s="1"/>
  <c r="I91" i="1" s="1"/>
  <c r="K90" i="1"/>
  <c r="D91" i="1"/>
  <c r="B91" i="1" l="1"/>
  <c r="E91" i="1"/>
  <c r="H91" i="1"/>
  <c r="J92" i="1" s="1"/>
  <c r="I92" i="1" s="1"/>
  <c r="K91" i="1"/>
  <c r="D92" i="1"/>
  <c r="B92" i="1" l="1"/>
  <c r="D93" i="1" s="1"/>
  <c r="E92" i="1"/>
  <c r="H92" i="1"/>
  <c r="J93" i="1" s="1"/>
  <c r="I93" i="1" s="1"/>
  <c r="K92" i="1"/>
  <c r="B93" i="1" l="1"/>
  <c r="E93" i="1"/>
  <c r="H93" i="1"/>
  <c r="J94" i="1" s="1"/>
  <c r="I94" i="1" s="1"/>
  <c r="K93" i="1"/>
  <c r="D94" i="1"/>
  <c r="B94" i="1" l="1"/>
  <c r="E94" i="1"/>
  <c r="H94" i="1"/>
  <c r="J95" i="1" s="1"/>
  <c r="I95" i="1" s="1"/>
  <c r="K94" i="1"/>
  <c r="D95" i="1"/>
  <c r="B95" i="1" l="1"/>
  <c r="E95" i="1"/>
  <c r="H95" i="1"/>
  <c r="J96" i="1" s="1"/>
  <c r="I96" i="1" s="1"/>
  <c r="K95" i="1"/>
  <c r="D96" i="1"/>
  <c r="B96" i="1" l="1"/>
  <c r="E96" i="1"/>
  <c r="H96" i="1"/>
  <c r="J97" i="1" s="1"/>
  <c r="I97" i="1" s="1"/>
  <c r="K96" i="1"/>
  <c r="D97" i="1"/>
  <c r="B97" i="1" l="1"/>
  <c r="D98" i="1" s="1"/>
  <c r="E97" i="1"/>
  <c r="H97" i="1"/>
  <c r="J98" i="1" s="1"/>
  <c r="I98" i="1" s="1"/>
  <c r="K97" i="1"/>
  <c r="B98" i="1" l="1"/>
  <c r="E98" i="1"/>
  <c r="H98" i="1"/>
  <c r="J99" i="1" s="1"/>
  <c r="I99" i="1" s="1"/>
  <c r="K98" i="1"/>
  <c r="D99" i="1"/>
  <c r="B99" i="1" l="1"/>
  <c r="E99" i="1"/>
  <c r="H99" i="1"/>
  <c r="J100" i="1" s="1"/>
  <c r="I100" i="1" s="1"/>
  <c r="K99" i="1"/>
  <c r="D100" i="1"/>
  <c r="B100" i="1" l="1"/>
  <c r="D101" i="1" s="1"/>
  <c r="E100" i="1"/>
  <c r="H100" i="1"/>
  <c r="J101" i="1" s="1"/>
  <c r="I101" i="1" s="1"/>
  <c r="K100" i="1"/>
  <c r="B101" i="1" l="1"/>
  <c r="E101" i="1"/>
  <c r="H101" i="1"/>
  <c r="J102" i="1" s="1"/>
  <c r="I102" i="1" s="1"/>
  <c r="K101" i="1"/>
  <c r="D102" i="1"/>
  <c r="B102" i="1" l="1"/>
  <c r="D103" i="1" s="1"/>
  <c r="E102" i="1"/>
  <c r="H102" i="1"/>
  <c r="J103" i="1" s="1"/>
  <c r="I103" i="1" s="1"/>
  <c r="K102" i="1"/>
  <c r="B103" i="1" l="1"/>
  <c r="D104" i="1" s="1"/>
  <c r="E103" i="1"/>
  <c r="H103" i="1"/>
  <c r="J104" i="1" s="1"/>
  <c r="I104" i="1" s="1"/>
  <c r="K103" i="1"/>
  <c r="B104" i="1" l="1"/>
  <c r="E104" i="1"/>
  <c r="H104" i="1"/>
  <c r="J105" i="1" s="1"/>
  <c r="I105" i="1" s="1"/>
  <c r="K104" i="1"/>
  <c r="D105" i="1"/>
  <c r="B105" i="1" l="1"/>
  <c r="E105" i="1"/>
  <c r="H105" i="1"/>
  <c r="J106" i="1" s="1"/>
  <c r="I106" i="1" s="1"/>
  <c r="K105" i="1"/>
  <c r="D106" i="1"/>
  <c r="B106" i="1" l="1"/>
  <c r="D107" i="1" s="1"/>
  <c r="E106" i="1"/>
  <c r="H106" i="1"/>
  <c r="J107" i="1" s="1"/>
  <c r="I107" i="1" s="1"/>
  <c r="K106" i="1"/>
  <c r="B107" i="1" l="1"/>
  <c r="E107" i="1"/>
  <c r="H107" i="1"/>
  <c r="J108" i="1" s="1"/>
  <c r="I108" i="1" s="1"/>
  <c r="K107" i="1"/>
  <c r="D108" i="1"/>
  <c r="B108" i="1" l="1"/>
  <c r="E108" i="1"/>
  <c r="H108" i="1"/>
  <c r="J109" i="1" s="1"/>
  <c r="I109" i="1" s="1"/>
  <c r="K108" i="1"/>
  <c r="D109" i="1"/>
  <c r="B109" i="1" l="1"/>
  <c r="D110" i="1" s="1"/>
  <c r="E109" i="1"/>
  <c r="H109" i="1"/>
  <c r="J110" i="1" s="1"/>
  <c r="I110" i="1" s="1"/>
  <c r="K109" i="1"/>
  <c r="B110" i="1" l="1"/>
  <c r="E110" i="1"/>
  <c r="H110" i="1"/>
  <c r="J111" i="1" s="1"/>
  <c r="I111" i="1" s="1"/>
  <c r="K110" i="1"/>
  <c r="D111" i="1"/>
  <c r="B111" i="1" l="1"/>
  <c r="E111" i="1"/>
  <c r="H111" i="1"/>
  <c r="J112" i="1" s="1"/>
  <c r="I112" i="1" s="1"/>
  <c r="K111" i="1"/>
  <c r="D112" i="1"/>
  <c r="B112" i="1" l="1"/>
  <c r="E112" i="1"/>
  <c r="H112" i="1"/>
  <c r="J113" i="1" s="1"/>
  <c r="I113" i="1" s="1"/>
  <c r="K112" i="1"/>
  <c r="D113" i="1"/>
  <c r="B113" i="1" l="1"/>
  <c r="E113" i="1"/>
  <c r="H113" i="1"/>
  <c r="J114" i="1" s="1"/>
  <c r="I114" i="1" s="1"/>
  <c r="K113" i="1"/>
  <c r="D114" i="1"/>
  <c r="B114" i="1" l="1"/>
  <c r="D115" i="1" s="1"/>
  <c r="E114" i="1"/>
  <c r="H114" i="1"/>
  <c r="J115" i="1" s="1"/>
  <c r="I115" i="1" s="1"/>
  <c r="K114" i="1"/>
  <c r="B115" i="1" l="1"/>
  <c r="D116" i="1" s="1"/>
  <c r="E115" i="1"/>
  <c r="H115" i="1"/>
  <c r="J116" i="1" s="1"/>
  <c r="I116" i="1" s="1"/>
  <c r="K115" i="1"/>
  <c r="B116" i="1" l="1"/>
  <c r="D117" i="1" s="1"/>
  <c r="E116" i="1"/>
  <c r="H116" i="1"/>
  <c r="J117" i="1" s="1"/>
  <c r="I117" i="1" s="1"/>
  <c r="K116" i="1"/>
  <c r="B117" i="1" l="1"/>
  <c r="D118" i="1" s="1"/>
  <c r="E117" i="1"/>
  <c r="H117" i="1"/>
  <c r="J118" i="1" s="1"/>
  <c r="I118" i="1" s="1"/>
  <c r="K117" i="1"/>
  <c r="B118" i="1" l="1"/>
  <c r="D119" i="1" s="1"/>
  <c r="E118" i="1"/>
  <c r="H118" i="1"/>
  <c r="J119" i="1" s="1"/>
  <c r="I119" i="1" s="1"/>
  <c r="K118" i="1"/>
  <c r="B119" i="1" l="1"/>
  <c r="E119" i="1"/>
  <c r="H119" i="1"/>
  <c r="J120" i="1" s="1"/>
  <c r="I120" i="1" s="1"/>
  <c r="K119" i="1"/>
  <c r="D120" i="1"/>
  <c r="B120" i="1" l="1"/>
  <c r="D121" i="1" s="1"/>
  <c r="E120" i="1"/>
  <c r="H120" i="1"/>
  <c r="J121" i="1" s="1"/>
  <c r="I121" i="1" s="1"/>
  <c r="K120" i="1"/>
  <c r="B121" i="1" l="1"/>
  <c r="E121" i="1"/>
  <c r="H121" i="1"/>
  <c r="J122" i="1" s="1"/>
  <c r="I122" i="1" s="1"/>
  <c r="K121" i="1"/>
  <c r="D122" i="1"/>
  <c r="B122" i="1" l="1"/>
  <c r="E122" i="1"/>
  <c r="H122" i="1"/>
  <c r="J123" i="1" s="1"/>
  <c r="I123" i="1" s="1"/>
  <c r="K122" i="1"/>
  <c r="D123" i="1"/>
  <c r="B123" i="1" l="1"/>
  <c r="E123" i="1"/>
  <c r="H123" i="1"/>
  <c r="J124" i="1" s="1"/>
  <c r="I124" i="1" s="1"/>
  <c r="K123" i="1"/>
  <c r="D124" i="1"/>
  <c r="B124" i="1" l="1"/>
  <c r="D125" i="1" s="1"/>
  <c r="E124" i="1"/>
  <c r="H124" i="1"/>
  <c r="J125" i="1" s="1"/>
  <c r="I125" i="1" s="1"/>
  <c r="K124" i="1"/>
  <c r="B125" i="1" l="1"/>
  <c r="E125" i="1"/>
  <c r="H125" i="1"/>
  <c r="J126" i="1" s="1"/>
  <c r="I126" i="1" s="1"/>
  <c r="K125" i="1"/>
  <c r="D126" i="1"/>
  <c r="B126" i="1" l="1"/>
  <c r="E126" i="1"/>
  <c r="H126" i="1"/>
  <c r="J127" i="1" s="1"/>
  <c r="I127" i="1" s="1"/>
  <c r="K126" i="1"/>
  <c r="D127" i="1"/>
  <c r="B127" i="1" l="1"/>
  <c r="E127" i="1"/>
  <c r="H127" i="1"/>
  <c r="J128" i="1" s="1"/>
  <c r="I128" i="1" s="1"/>
  <c r="K127" i="1"/>
  <c r="D128" i="1"/>
  <c r="B128" i="1" l="1"/>
  <c r="E128" i="1"/>
  <c r="H128" i="1"/>
  <c r="J129" i="1" s="1"/>
  <c r="I129" i="1" s="1"/>
  <c r="K128" i="1"/>
  <c r="D129" i="1"/>
  <c r="B129" i="1" l="1"/>
  <c r="D130" i="1" s="1"/>
  <c r="E129" i="1"/>
  <c r="H129" i="1"/>
  <c r="J130" i="1" s="1"/>
  <c r="I130" i="1" s="1"/>
  <c r="K129" i="1"/>
  <c r="B130" i="1" l="1"/>
  <c r="D131" i="1" s="1"/>
  <c r="E130" i="1"/>
  <c r="H130" i="1"/>
  <c r="J131" i="1" s="1"/>
  <c r="I131" i="1" s="1"/>
  <c r="K130" i="1"/>
  <c r="B131" i="1" l="1"/>
  <c r="E131" i="1"/>
  <c r="H131" i="1"/>
  <c r="J132" i="1" s="1"/>
  <c r="I132" i="1" s="1"/>
  <c r="K131" i="1"/>
  <c r="D132" i="1"/>
  <c r="B132" i="1" l="1"/>
  <c r="E132" i="1"/>
  <c r="H132" i="1"/>
  <c r="J133" i="1" s="1"/>
  <c r="I133" i="1" s="1"/>
  <c r="K132" i="1"/>
  <c r="D133" i="1"/>
  <c r="B133" i="1" l="1"/>
  <c r="E133" i="1"/>
  <c r="H133" i="1"/>
  <c r="J134" i="1" s="1"/>
  <c r="I134" i="1" s="1"/>
  <c r="K133" i="1"/>
  <c r="D134" i="1"/>
  <c r="B134" i="1" l="1"/>
  <c r="E134" i="1"/>
  <c r="H134" i="1"/>
  <c r="J135" i="1" s="1"/>
  <c r="I135" i="1" s="1"/>
  <c r="K134" i="1"/>
  <c r="D135" i="1"/>
  <c r="B135" i="1" l="1"/>
  <c r="D136" i="1" s="1"/>
  <c r="E135" i="1"/>
  <c r="H135" i="1"/>
  <c r="J136" i="1" s="1"/>
  <c r="I136" i="1" s="1"/>
  <c r="K135" i="1"/>
  <c r="B136" i="1" l="1"/>
  <c r="E136" i="1"/>
  <c r="H136" i="1"/>
  <c r="J137" i="1" s="1"/>
  <c r="I137" i="1" s="1"/>
  <c r="K136" i="1"/>
  <c r="D137" i="1"/>
  <c r="B137" i="1" l="1"/>
  <c r="E137" i="1"/>
  <c r="H137" i="1"/>
  <c r="J138" i="1" s="1"/>
  <c r="I138" i="1" s="1"/>
  <c r="K137" i="1"/>
  <c r="D138" i="1"/>
  <c r="B138" i="1" l="1"/>
  <c r="E138" i="1"/>
  <c r="H138" i="1"/>
  <c r="J139" i="1" s="1"/>
  <c r="I139" i="1" s="1"/>
  <c r="K138" i="1"/>
  <c r="D139" i="1"/>
  <c r="B139" i="1" l="1"/>
  <c r="D140" i="1" s="1"/>
  <c r="E139" i="1"/>
  <c r="H139" i="1"/>
  <c r="J140" i="1" s="1"/>
  <c r="I140" i="1" s="1"/>
  <c r="K139" i="1"/>
  <c r="B140" i="1" l="1"/>
  <c r="E140" i="1"/>
  <c r="H140" i="1"/>
  <c r="J141" i="1" s="1"/>
  <c r="I141" i="1" s="1"/>
  <c r="K140" i="1"/>
  <c r="D141" i="1"/>
  <c r="B141" i="1" l="1"/>
  <c r="E141" i="1"/>
  <c r="H141" i="1"/>
  <c r="J142" i="1" s="1"/>
  <c r="I142" i="1" s="1"/>
  <c r="K141" i="1"/>
  <c r="D142" i="1"/>
  <c r="B142" i="1" l="1"/>
  <c r="D143" i="1" s="1"/>
  <c r="E142" i="1"/>
  <c r="H142" i="1"/>
  <c r="J143" i="1" s="1"/>
  <c r="I143" i="1" s="1"/>
  <c r="K142" i="1"/>
  <c r="B143" i="1" l="1"/>
  <c r="E143" i="1"/>
  <c r="H143" i="1"/>
  <c r="J144" i="1" s="1"/>
  <c r="I144" i="1" s="1"/>
  <c r="K143" i="1"/>
  <c r="D144" i="1"/>
  <c r="B144" i="1" l="1"/>
  <c r="E144" i="1"/>
  <c r="H144" i="1"/>
  <c r="J145" i="1" s="1"/>
  <c r="I145" i="1" s="1"/>
  <c r="K144" i="1"/>
  <c r="D145" i="1"/>
  <c r="B145" i="1" l="1"/>
  <c r="E145" i="1"/>
  <c r="H145" i="1"/>
  <c r="J146" i="1" s="1"/>
  <c r="I146" i="1" s="1"/>
  <c r="K145" i="1"/>
  <c r="D146" i="1"/>
  <c r="B146" i="1" l="1"/>
  <c r="E146" i="1"/>
  <c r="H146" i="1"/>
  <c r="J147" i="1" s="1"/>
  <c r="I147" i="1" s="1"/>
  <c r="K146" i="1"/>
  <c r="D147" i="1"/>
  <c r="B147" i="1" l="1"/>
  <c r="D148" i="1" s="1"/>
  <c r="E147" i="1"/>
  <c r="H147" i="1"/>
  <c r="J148" i="1" s="1"/>
  <c r="I148" i="1" s="1"/>
  <c r="K147" i="1"/>
  <c r="B148" i="1" l="1"/>
  <c r="E148" i="1"/>
  <c r="H148" i="1"/>
  <c r="J149" i="1" s="1"/>
  <c r="I149" i="1" s="1"/>
  <c r="K148" i="1"/>
  <c r="D149" i="1"/>
  <c r="B149" i="1" l="1"/>
  <c r="D150" i="1" s="1"/>
  <c r="E149" i="1"/>
  <c r="H149" i="1"/>
  <c r="J150" i="1" s="1"/>
  <c r="I150" i="1" s="1"/>
  <c r="K149" i="1"/>
  <c r="B150" i="1" l="1"/>
  <c r="E150" i="1"/>
  <c r="H150" i="1"/>
  <c r="J151" i="1" s="1"/>
  <c r="I151" i="1" s="1"/>
  <c r="K150" i="1"/>
  <c r="D151" i="1"/>
  <c r="B151" i="1" l="1"/>
  <c r="E151" i="1"/>
  <c r="H151" i="1"/>
  <c r="J152" i="1" s="1"/>
  <c r="I152" i="1" s="1"/>
  <c r="K151" i="1"/>
  <c r="D152" i="1"/>
  <c r="B152" i="1" l="1"/>
  <c r="E152" i="1"/>
  <c r="H152" i="1"/>
  <c r="J153" i="1" s="1"/>
  <c r="I153" i="1" s="1"/>
  <c r="K152" i="1"/>
  <c r="D153" i="1"/>
  <c r="B153" i="1" l="1"/>
  <c r="D154" i="1" s="1"/>
  <c r="E153" i="1"/>
  <c r="H153" i="1"/>
  <c r="J154" i="1" s="1"/>
  <c r="I154" i="1" s="1"/>
  <c r="K153" i="1"/>
  <c r="B154" i="1" l="1"/>
  <c r="D155" i="1" s="1"/>
  <c r="E154" i="1"/>
  <c r="H154" i="1"/>
  <c r="J155" i="1" s="1"/>
  <c r="I155" i="1" s="1"/>
  <c r="K154" i="1"/>
  <c r="B155" i="1" l="1"/>
  <c r="E155" i="1"/>
  <c r="H155" i="1"/>
  <c r="J156" i="1" s="1"/>
  <c r="I156" i="1" s="1"/>
  <c r="K155" i="1"/>
  <c r="D156" i="1"/>
  <c r="B156" i="1" l="1"/>
  <c r="E156" i="1"/>
  <c r="H156" i="1"/>
  <c r="J157" i="1" s="1"/>
  <c r="I157" i="1" s="1"/>
  <c r="K156" i="1"/>
  <c r="D157" i="1"/>
  <c r="B157" i="1" l="1"/>
  <c r="E157" i="1"/>
  <c r="H157" i="1"/>
  <c r="J158" i="1" s="1"/>
  <c r="I158" i="1" s="1"/>
  <c r="K157" i="1"/>
  <c r="D158" i="1"/>
  <c r="B158" i="1" l="1"/>
  <c r="D159" i="1" s="1"/>
  <c r="E158" i="1"/>
  <c r="H158" i="1"/>
  <c r="J159" i="1" s="1"/>
  <c r="I159" i="1" s="1"/>
  <c r="K158" i="1"/>
  <c r="B159" i="1" l="1"/>
  <c r="E159" i="1"/>
  <c r="H159" i="1"/>
  <c r="J160" i="1" s="1"/>
  <c r="I160" i="1" s="1"/>
  <c r="K159" i="1"/>
  <c r="D160" i="1"/>
  <c r="B160" i="1" l="1"/>
  <c r="D161" i="1" s="1"/>
  <c r="E160" i="1"/>
  <c r="H160" i="1"/>
  <c r="J161" i="1" s="1"/>
  <c r="I161" i="1" s="1"/>
  <c r="K160" i="1"/>
  <c r="B161" i="1" l="1"/>
  <c r="E161" i="1"/>
  <c r="H161" i="1"/>
  <c r="J162" i="1" s="1"/>
  <c r="I162" i="1" s="1"/>
  <c r="K161" i="1"/>
  <c r="D162" i="1"/>
  <c r="B162" i="1" l="1"/>
  <c r="E162" i="1"/>
  <c r="H162" i="1"/>
  <c r="J163" i="1" s="1"/>
  <c r="I163" i="1" s="1"/>
  <c r="K162" i="1"/>
  <c r="D163" i="1"/>
  <c r="B163" i="1" l="1"/>
  <c r="E163" i="1"/>
  <c r="H163" i="1"/>
  <c r="J164" i="1" s="1"/>
  <c r="I164" i="1" s="1"/>
  <c r="K163" i="1"/>
  <c r="D164" i="1"/>
  <c r="B164" i="1" l="1"/>
  <c r="E164" i="1"/>
  <c r="H164" i="1"/>
  <c r="J165" i="1" s="1"/>
  <c r="I165" i="1" s="1"/>
  <c r="K164" i="1"/>
  <c r="D165" i="1"/>
  <c r="B165" i="1" l="1"/>
  <c r="E165" i="1"/>
  <c r="H165" i="1"/>
  <c r="J166" i="1" s="1"/>
  <c r="I166" i="1" s="1"/>
  <c r="K165" i="1"/>
  <c r="D166" i="1"/>
  <c r="B166" i="1" l="1"/>
  <c r="E166" i="1"/>
  <c r="H166" i="1"/>
  <c r="J167" i="1" s="1"/>
  <c r="I167" i="1" s="1"/>
  <c r="K166" i="1"/>
  <c r="D167" i="1"/>
  <c r="B167" i="1" l="1"/>
  <c r="E167" i="1"/>
  <c r="H167" i="1"/>
  <c r="J168" i="1" s="1"/>
  <c r="I168" i="1" s="1"/>
  <c r="K167" i="1"/>
  <c r="D168" i="1"/>
  <c r="B168" i="1" l="1"/>
  <c r="D169" i="1" s="1"/>
  <c r="E168" i="1"/>
  <c r="H168" i="1"/>
  <c r="J169" i="1" s="1"/>
  <c r="I169" i="1" s="1"/>
  <c r="K168" i="1"/>
  <c r="B169" i="1" l="1"/>
  <c r="D170" i="1" s="1"/>
  <c r="E169" i="1"/>
  <c r="H169" i="1"/>
  <c r="J170" i="1" s="1"/>
  <c r="I170" i="1" s="1"/>
  <c r="K169" i="1"/>
  <c r="B170" i="1" l="1"/>
  <c r="D171" i="1" s="1"/>
  <c r="E170" i="1"/>
  <c r="H170" i="1"/>
  <c r="J171" i="1" s="1"/>
  <c r="I171" i="1" s="1"/>
  <c r="K170" i="1"/>
  <c r="B171" i="1" l="1"/>
  <c r="E171" i="1"/>
  <c r="H171" i="1"/>
  <c r="J172" i="1" s="1"/>
  <c r="I172" i="1" s="1"/>
  <c r="K171" i="1"/>
  <c r="D172" i="1"/>
  <c r="B172" i="1" l="1"/>
  <c r="E172" i="1"/>
  <c r="H172" i="1"/>
  <c r="J173" i="1" s="1"/>
  <c r="I173" i="1" s="1"/>
  <c r="K172" i="1"/>
  <c r="D173" i="1"/>
  <c r="B173" i="1" l="1"/>
  <c r="E173" i="1"/>
  <c r="H173" i="1"/>
  <c r="J174" i="1" s="1"/>
  <c r="I174" i="1" s="1"/>
  <c r="K173" i="1"/>
  <c r="D174" i="1"/>
  <c r="B174" i="1" l="1"/>
  <c r="E174" i="1"/>
  <c r="H174" i="1"/>
  <c r="J175" i="1" s="1"/>
  <c r="I175" i="1" s="1"/>
  <c r="K174" i="1"/>
  <c r="D175" i="1"/>
  <c r="B175" i="1" l="1"/>
  <c r="E175" i="1"/>
  <c r="H175" i="1"/>
  <c r="J176" i="1" s="1"/>
  <c r="I176" i="1" s="1"/>
  <c r="K175" i="1"/>
  <c r="D176" i="1"/>
  <c r="B176" i="1" l="1"/>
  <c r="E176" i="1"/>
  <c r="H176" i="1"/>
  <c r="J177" i="1" s="1"/>
  <c r="I177" i="1" s="1"/>
  <c r="K176" i="1"/>
  <c r="D177" i="1"/>
  <c r="B177" i="1" l="1"/>
  <c r="D178" i="1" s="1"/>
  <c r="E177" i="1"/>
  <c r="H177" i="1"/>
  <c r="J178" i="1" s="1"/>
  <c r="I178" i="1" s="1"/>
  <c r="K177" i="1"/>
  <c r="B178" i="1" l="1"/>
  <c r="E178" i="1"/>
  <c r="H178" i="1"/>
  <c r="J179" i="1" s="1"/>
  <c r="I179" i="1" s="1"/>
  <c r="K178" i="1"/>
  <c r="D179" i="1"/>
  <c r="B179" i="1" l="1"/>
  <c r="E179" i="1"/>
  <c r="H179" i="1"/>
  <c r="J180" i="1" s="1"/>
  <c r="I180" i="1" s="1"/>
  <c r="K179" i="1"/>
  <c r="D180" i="1"/>
  <c r="B180" i="1" l="1"/>
  <c r="E180" i="1"/>
  <c r="H180" i="1"/>
  <c r="J181" i="1" s="1"/>
  <c r="I181" i="1" s="1"/>
  <c r="K180" i="1"/>
  <c r="D181" i="1"/>
  <c r="B181" i="1" l="1"/>
  <c r="D182" i="1" s="1"/>
  <c r="E181" i="1"/>
  <c r="H181" i="1"/>
  <c r="J182" i="1" s="1"/>
  <c r="I182" i="1" s="1"/>
  <c r="K181" i="1"/>
  <c r="B182" i="1" l="1"/>
  <c r="D183" i="1" s="1"/>
  <c r="E182" i="1"/>
  <c r="H182" i="1"/>
  <c r="J183" i="1" s="1"/>
  <c r="I183" i="1" s="1"/>
  <c r="K182" i="1"/>
  <c r="B183" i="1" l="1"/>
  <c r="D184" i="1" s="1"/>
  <c r="E183" i="1"/>
  <c r="H183" i="1"/>
  <c r="J184" i="1" s="1"/>
  <c r="I184" i="1" s="1"/>
  <c r="K183" i="1"/>
  <c r="B184" i="1" l="1"/>
  <c r="E184" i="1"/>
  <c r="H184" i="1"/>
  <c r="J185" i="1" s="1"/>
  <c r="I185" i="1" s="1"/>
  <c r="K184" i="1"/>
  <c r="D185" i="1"/>
  <c r="B185" i="1" l="1"/>
  <c r="E185" i="1"/>
  <c r="H185" i="1"/>
  <c r="J186" i="1" s="1"/>
  <c r="I186" i="1" s="1"/>
  <c r="K185" i="1"/>
  <c r="D186" i="1"/>
  <c r="B186" i="1" l="1"/>
  <c r="D187" i="1" s="1"/>
  <c r="E186" i="1"/>
  <c r="H186" i="1"/>
  <c r="J187" i="1" s="1"/>
  <c r="I187" i="1" s="1"/>
  <c r="K186" i="1"/>
  <c r="B187" i="1" l="1"/>
  <c r="D188" i="1" s="1"/>
  <c r="E187" i="1"/>
  <c r="H187" i="1"/>
  <c r="J188" i="1" s="1"/>
  <c r="I188" i="1" s="1"/>
  <c r="K187" i="1"/>
  <c r="B188" i="1" l="1"/>
  <c r="D189" i="1" s="1"/>
  <c r="E188" i="1"/>
  <c r="H188" i="1"/>
  <c r="J189" i="1" s="1"/>
  <c r="I189" i="1" s="1"/>
  <c r="K188" i="1"/>
  <c r="B189" i="1" l="1"/>
  <c r="E189" i="1"/>
  <c r="H189" i="1"/>
  <c r="J190" i="1" s="1"/>
  <c r="I190" i="1" s="1"/>
  <c r="K189" i="1"/>
  <c r="D190" i="1"/>
  <c r="B190" i="1" l="1"/>
  <c r="E190" i="1"/>
  <c r="H190" i="1"/>
  <c r="J191" i="1" s="1"/>
  <c r="I191" i="1" s="1"/>
  <c r="K190" i="1"/>
  <c r="D191" i="1"/>
  <c r="B191" i="1" l="1"/>
  <c r="D192" i="1" s="1"/>
  <c r="E191" i="1"/>
  <c r="H191" i="1"/>
  <c r="J192" i="1" s="1"/>
  <c r="I192" i="1" s="1"/>
  <c r="K191" i="1"/>
  <c r="B192" i="1" l="1"/>
  <c r="E192" i="1"/>
  <c r="H192" i="1"/>
  <c r="J193" i="1" s="1"/>
  <c r="I193" i="1" s="1"/>
  <c r="K192" i="1"/>
  <c r="D193" i="1"/>
  <c r="B193" i="1" l="1"/>
  <c r="D194" i="1" s="1"/>
  <c r="E193" i="1"/>
  <c r="H193" i="1"/>
  <c r="J194" i="1" s="1"/>
  <c r="I194" i="1" s="1"/>
  <c r="K193" i="1"/>
  <c r="B194" i="1" l="1"/>
  <c r="D195" i="1" s="1"/>
  <c r="E194" i="1"/>
  <c r="H194" i="1"/>
  <c r="J195" i="1" s="1"/>
  <c r="I195" i="1" s="1"/>
  <c r="K194" i="1"/>
  <c r="B195" i="1" l="1"/>
  <c r="E195" i="1"/>
  <c r="H195" i="1"/>
  <c r="J196" i="1" s="1"/>
  <c r="I196" i="1" s="1"/>
  <c r="K195" i="1"/>
  <c r="D196" i="1"/>
  <c r="B196" i="1" l="1"/>
  <c r="E196" i="1"/>
  <c r="H196" i="1"/>
  <c r="J197" i="1" s="1"/>
  <c r="I197" i="1" s="1"/>
  <c r="K196" i="1"/>
  <c r="D197" i="1"/>
  <c r="B197" i="1" l="1"/>
  <c r="E197" i="1"/>
  <c r="H197" i="1"/>
  <c r="J198" i="1" s="1"/>
  <c r="I198" i="1" s="1"/>
  <c r="K197" i="1"/>
  <c r="D198" i="1"/>
  <c r="B198" i="1" l="1"/>
  <c r="D199" i="1" s="1"/>
  <c r="E198" i="1"/>
  <c r="H198" i="1"/>
  <c r="J199" i="1" s="1"/>
  <c r="I199" i="1" s="1"/>
  <c r="K198" i="1"/>
  <c r="B199" i="1" l="1"/>
  <c r="D200" i="1" s="1"/>
  <c r="E199" i="1"/>
  <c r="H199" i="1"/>
  <c r="J200" i="1" s="1"/>
  <c r="I200" i="1" s="1"/>
  <c r="K199" i="1"/>
  <c r="B200" i="1" l="1"/>
  <c r="E200" i="1"/>
  <c r="H200" i="1"/>
  <c r="J201" i="1" s="1"/>
  <c r="I201" i="1" s="1"/>
  <c r="K200" i="1"/>
  <c r="D201" i="1"/>
  <c r="B201" i="1" l="1"/>
  <c r="D202" i="1" s="1"/>
  <c r="E201" i="1"/>
  <c r="H201" i="1"/>
  <c r="J202" i="1" s="1"/>
  <c r="I202" i="1" s="1"/>
  <c r="K201" i="1"/>
  <c r="B202" i="1" l="1"/>
  <c r="D203" i="1" s="1"/>
  <c r="E202" i="1"/>
  <c r="H202" i="1"/>
  <c r="J203" i="1" s="1"/>
  <c r="I203" i="1" s="1"/>
  <c r="K202" i="1"/>
  <c r="B203" i="1" l="1"/>
  <c r="E203" i="1"/>
  <c r="H203" i="1"/>
  <c r="J204" i="1" s="1"/>
  <c r="I204" i="1" s="1"/>
  <c r="K203" i="1"/>
  <c r="D204" i="1"/>
  <c r="B204" i="1" l="1"/>
  <c r="D205" i="1" s="1"/>
  <c r="E204" i="1"/>
  <c r="H204" i="1"/>
  <c r="J205" i="1" s="1"/>
  <c r="I205" i="1" s="1"/>
  <c r="K204" i="1"/>
  <c r="B205" i="1" l="1"/>
  <c r="D206" i="1" s="1"/>
  <c r="E205" i="1"/>
  <c r="H205" i="1"/>
  <c r="J206" i="1" s="1"/>
  <c r="I206" i="1" s="1"/>
  <c r="K205" i="1"/>
  <c r="B206" i="1" l="1"/>
  <c r="E206" i="1"/>
  <c r="H206" i="1"/>
  <c r="J207" i="1" s="1"/>
  <c r="I207" i="1" s="1"/>
  <c r="K206" i="1"/>
  <c r="D207" i="1"/>
  <c r="B207" i="1" l="1"/>
  <c r="E207" i="1"/>
  <c r="H207" i="1"/>
  <c r="J208" i="1" s="1"/>
  <c r="I208" i="1" s="1"/>
  <c r="K207" i="1"/>
  <c r="D208" i="1"/>
  <c r="B208" i="1" l="1"/>
  <c r="E208" i="1"/>
  <c r="H208" i="1"/>
  <c r="J209" i="1" s="1"/>
  <c r="I209" i="1" s="1"/>
  <c r="K208" i="1"/>
  <c r="D209" i="1"/>
  <c r="B209" i="1" l="1"/>
  <c r="E209" i="1"/>
  <c r="H209" i="1"/>
  <c r="J210" i="1" s="1"/>
  <c r="I210" i="1" s="1"/>
  <c r="K209" i="1"/>
  <c r="D210" i="1"/>
  <c r="B210" i="1" l="1"/>
  <c r="E210" i="1"/>
  <c r="H210" i="1"/>
  <c r="J211" i="1" s="1"/>
  <c r="I211" i="1" s="1"/>
  <c r="K210" i="1"/>
  <c r="D211" i="1"/>
  <c r="B211" i="1" l="1"/>
  <c r="E211" i="1"/>
  <c r="H211" i="1"/>
  <c r="J212" i="1" s="1"/>
  <c r="I212" i="1" s="1"/>
  <c r="K211" i="1"/>
  <c r="D212" i="1"/>
  <c r="B212" i="1" l="1"/>
  <c r="E212" i="1"/>
  <c r="H212" i="1"/>
  <c r="J213" i="1" s="1"/>
  <c r="I213" i="1" s="1"/>
  <c r="K212" i="1"/>
  <c r="D213" i="1"/>
  <c r="B213" i="1" l="1"/>
  <c r="D214" i="1" s="1"/>
  <c r="E213" i="1"/>
  <c r="H213" i="1"/>
  <c r="J214" i="1" s="1"/>
  <c r="I214" i="1" s="1"/>
  <c r="K213" i="1"/>
  <c r="B214" i="1" l="1"/>
  <c r="E214" i="1"/>
  <c r="H214" i="1"/>
  <c r="J215" i="1" s="1"/>
  <c r="I215" i="1" s="1"/>
  <c r="K214" i="1"/>
  <c r="D215" i="1"/>
  <c r="B215" i="1" l="1"/>
  <c r="E215" i="1"/>
  <c r="H215" i="1"/>
  <c r="J216" i="1" s="1"/>
  <c r="I216" i="1" s="1"/>
  <c r="K215" i="1"/>
  <c r="D216" i="1"/>
  <c r="B216" i="1" l="1"/>
  <c r="E216" i="1"/>
  <c r="H216" i="1"/>
  <c r="J217" i="1" s="1"/>
  <c r="I217" i="1" s="1"/>
  <c r="K216" i="1"/>
  <c r="D217" i="1"/>
  <c r="B217" i="1" l="1"/>
  <c r="E217" i="1"/>
  <c r="H217" i="1"/>
  <c r="J218" i="1" s="1"/>
  <c r="I218" i="1" s="1"/>
  <c r="K217" i="1"/>
  <c r="D218" i="1"/>
  <c r="B218" i="1" l="1"/>
  <c r="E218" i="1"/>
  <c r="H218" i="1"/>
  <c r="J219" i="1" s="1"/>
  <c r="I219" i="1" s="1"/>
  <c r="K218" i="1"/>
  <c r="D219" i="1"/>
  <c r="B219" i="1" l="1"/>
  <c r="E219" i="1"/>
  <c r="H219" i="1"/>
  <c r="J220" i="1" s="1"/>
  <c r="I220" i="1" s="1"/>
  <c r="K219" i="1"/>
  <c r="D220" i="1"/>
  <c r="B220" i="1" l="1"/>
  <c r="E220" i="1"/>
  <c r="H220" i="1"/>
  <c r="J221" i="1" s="1"/>
  <c r="I221" i="1" s="1"/>
  <c r="K220" i="1"/>
  <c r="D221" i="1"/>
  <c r="B221" i="1" l="1"/>
  <c r="D222" i="1" s="1"/>
  <c r="E221" i="1"/>
  <c r="H221" i="1"/>
  <c r="J222" i="1" s="1"/>
  <c r="I222" i="1" s="1"/>
  <c r="K221" i="1"/>
  <c r="B222" i="1" l="1"/>
  <c r="D223" i="1" s="1"/>
  <c r="E222" i="1"/>
  <c r="H222" i="1"/>
  <c r="J223" i="1" s="1"/>
  <c r="I223" i="1" s="1"/>
  <c r="K222" i="1"/>
  <c r="B223" i="1" l="1"/>
  <c r="E223" i="1"/>
  <c r="H223" i="1"/>
  <c r="J224" i="1" s="1"/>
  <c r="I224" i="1" s="1"/>
  <c r="K223" i="1"/>
  <c r="D224" i="1"/>
  <c r="B224" i="1" l="1"/>
  <c r="D225" i="1" s="1"/>
  <c r="E224" i="1"/>
  <c r="H224" i="1"/>
  <c r="J225" i="1" s="1"/>
  <c r="I225" i="1" s="1"/>
  <c r="K224" i="1"/>
  <c r="B225" i="1" l="1"/>
  <c r="E225" i="1"/>
  <c r="H225" i="1"/>
  <c r="J226" i="1" s="1"/>
  <c r="I226" i="1" s="1"/>
  <c r="K225" i="1"/>
  <c r="D226" i="1"/>
  <c r="B226" i="1" l="1"/>
  <c r="D227" i="1" s="1"/>
  <c r="E226" i="1"/>
  <c r="H226" i="1"/>
  <c r="J227" i="1" s="1"/>
  <c r="I227" i="1" s="1"/>
  <c r="K226" i="1"/>
  <c r="B227" i="1" l="1"/>
  <c r="D228" i="1" s="1"/>
  <c r="E227" i="1"/>
  <c r="H227" i="1"/>
  <c r="J228" i="1" s="1"/>
  <c r="I228" i="1" s="1"/>
  <c r="K227" i="1"/>
  <c r="B228" i="1" l="1"/>
  <c r="D229" i="1" s="1"/>
  <c r="E228" i="1"/>
  <c r="H228" i="1"/>
  <c r="J229" i="1" s="1"/>
  <c r="I229" i="1" s="1"/>
  <c r="K228" i="1"/>
  <c r="B229" i="1" l="1"/>
  <c r="E229" i="1"/>
  <c r="H229" i="1"/>
  <c r="J230" i="1" s="1"/>
  <c r="I230" i="1" s="1"/>
  <c r="K229" i="1"/>
  <c r="D230" i="1"/>
  <c r="B230" i="1" l="1"/>
  <c r="D231" i="1" s="1"/>
  <c r="E230" i="1"/>
  <c r="H230" i="1"/>
  <c r="J231" i="1" s="1"/>
  <c r="I231" i="1" s="1"/>
  <c r="K230" i="1"/>
  <c r="B231" i="1" l="1"/>
  <c r="D232" i="1" s="1"/>
  <c r="E231" i="1"/>
  <c r="H231" i="1"/>
  <c r="J232" i="1" s="1"/>
  <c r="I232" i="1" s="1"/>
  <c r="K231" i="1"/>
  <c r="B232" i="1" l="1"/>
  <c r="D233" i="1" s="1"/>
  <c r="E232" i="1"/>
  <c r="H232" i="1"/>
  <c r="J233" i="1" s="1"/>
  <c r="I233" i="1" s="1"/>
  <c r="K232" i="1"/>
  <c r="B233" i="1" l="1"/>
  <c r="E233" i="1"/>
  <c r="H233" i="1"/>
  <c r="J234" i="1" s="1"/>
  <c r="I234" i="1" s="1"/>
  <c r="K233" i="1"/>
  <c r="D234" i="1"/>
  <c r="B234" i="1" l="1"/>
  <c r="E234" i="1"/>
  <c r="H234" i="1"/>
  <c r="J235" i="1" s="1"/>
  <c r="I235" i="1" s="1"/>
  <c r="K234" i="1"/>
  <c r="D235" i="1"/>
  <c r="B235" i="1" l="1"/>
  <c r="E235" i="1"/>
  <c r="H235" i="1"/>
  <c r="J236" i="1" s="1"/>
  <c r="I236" i="1" s="1"/>
  <c r="K235" i="1"/>
  <c r="D236" i="1"/>
  <c r="B236" i="1" l="1"/>
  <c r="E236" i="1"/>
  <c r="H236" i="1"/>
  <c r="J237" i="1" s="1"/>
  <c r="I237" i="1" s="1"/>
  <c r="K236" i="1"/>
  <c r="D237" i="1"/>
  <c r="B237" i="1" l="1"/>
  <c r="D238" i="1" s="1"/>
  <c r="E237" i="1"/>
  <c r="H237" i="1"/>
  <c r="J238" i="1" s="1"/>
  <c r="I238" i="1" s="1"/>
  <c r="K237" i="1"/>
  <c r="B238" i="1" l="1"/>
  <c r="E238" i="1"/>
  <c r="H238" i="1"/>
  <c r="J239" i="1" s="1"/>
  <c r="I239" i="1" s="1"/>
  <c r="K238" i="1"/>
  <c r="D239" i="1"/>
  <c r="B239" i="1" l="1"/>
  <c r="E239" i="1"/>
  <c r="H239" i="1"/>
  <c r="J240" i="1" s="1"/>
  <c r="I240" i="1" s="1"/>
  <c r="K239" i="1"/>
  <c r="D240" i="1"/>
  <c r="B240" i="1" l="1"/>
  <c r="E240" i="1"/>
  <c r="H240" i="1"/>
  <c r="J241" i="1" s="1"/>
  <c r="I241" i="1" s="1"/>
  <c r="K240" i="1"/>
  <c r="D241" i="1"/>
  <c r="B241" i="1" l="1"/>
  <c r="E241" i="1"/>
  <c r="H241" i="1"/>
  <c r="J242" i="1" s="1"/>
  <c r="I242" i="1" s="1"/>
  <c r="K241" i="1"/>
  <c r="D242" i="1"/>
  <c r="B242" i="1" l="1"/>
  <c r="E242" i="1"/>
  <c r="H242" i="1"/>
  <c r="J243" i="1" s="1"/>
  <c r="I243" i="1" s="1"/>
  <c r="K242" i="1"/>
  <c r="D243" i="1"/>
  <c r="B243" i="1" l="1"/>
  <c r="E243" i="1"/>
  <c r="H243" i="1"/>
  <c r="J244" i="1" s="1"/>
  <c r="I244" i="1" s="1"/>
  <c r="K243" i="1"/>
  <c r="D244" i="1"/>
  <c r="B244" i="1" l="1"/>
  <c r="D245" i="1" s="1"/>
  <c r="E244" i="1"/>
  <c r="H244" i="1"/>
  <c r="J245" i="1" s="1"/>
  <c r="I245" i="1" s="1"/>
  <c r="K244" i="1"/>
  <c r="B245" i="1" l="1"/>
  <c r="E245" i="1"/>
  <c r="H245" i="1"/>
  <c r="J246" i="1" s="1"/>
  <c r="I246" i="1" s="1"/>
  <c r="K245" i="1"/>
  <c r="D246" i="1"/>
  <c r="B246" i="1" l="1"/>
  <c r="E246" i="1"/>
  <c r="H246" i="1"/>
  <c r="J247" i="1" s="1"/>
  <c r="I247" i="1" s="1"/>
  <c r="K246" i="1"/>
  <c r="D247" i="1"/>
  <c r="B247" i="1" l="1"/>
  <c r="E247" i="1"/>
  <c r="H247" i="1"/>
  <c r="J248" i="1" s="1"/>
  <c r="I248" i="1" s="1"/>
  <c r="K247" i="1"/>
  <c r="D248" i="1"/>
  <c r="B248" i="1" l="1"/>
  <c r="E248" i="1"/>
  <c r="H248" i="1"/>
  <c r="J249" i="1" s="1"/>
  <c r="I249" i="1" s="1"/>
  <c r="K248" i="1"/>
  <c r="D249" i="1"/>
  <c r="B249" i="1" l="1"/>
  <c r="D250" i="1" s="1"/>
  <c r="E249" i="1"/>
  <c r="H249" i="1"/>
  <c r="J250" i="1" s="1"/>
  <c r="I250" i="1" s="1"/>
  <c r="K249" i="1"/>
  <c r="B250" i="1" l="1"/>
  <c r="E250" i="1"/>
  <c r="H250" i="1"/>
  <c r="J251" i="1" s="1"/>
  <c r="I251" i="1" s="1"/>
  <c r="K250" i="1"/>
  <c r="D251" i="1"/>
  <c r="B251" i="1" l="1"/>
  <c r="E251" i="1"/>
  <c r="H251" i="1"/>
  <c r="J252" i="1" s="1"/>
  <c r="I252" i="1" s="1"/>
  <c r="K251" i="1"/>
  <c r="D252" i="1"/>
  <c r="B252" i="1" l="1"/>
  <c r="E252" i="1"/>
  <c r="H252" i="1"/>
  <c r="J253" i="1" s="1"/>
  <c r="I253" i="1" s="1"/>
  <c r="K252" i="1"/>
  <c r="D253" i="1"/>
  <c r="B253" i="1" l="1"/>
  <c r="D254" i="1" s="1"/>
  <c r="E253" i="1"/>
  <c r="H253" i="1"/>
  <c r="J254" i="1" s="1"/>
  <c r="I254" i="1" s="1"/>
  <c r="K253" i="1"/>
  <c r="B254" i="1" l="1"/>
  <c r="D255" i="1" s="1"/>
  <c r="E254" i="1"/>
  <c r="H254" i="1"/>
  <c r="J255" i="1" s="1"/>
  <c r="I255" i="1" s="1"/>
  <c r="K254" i="1"/>
  <c r="B255" i="1" l="1"/>
  <c r="E255" i="1"/>
  <c r="H255" i="1"/>
  <c r="J256" i="1" s="1"/>
  <c r="I256" i="1" s="1"/>
  <c r="K255" i="1"/>
  <c r="D256" i="1"/>
  <c r="B256" i="1" l="1"/>
  <c r="D257" i="1" s="1"/>
  <c r="B7" i="1" s="1"/>
  <c r="E256" i="1"/>
  <c r="H256" i="1"/>
  <c r="J257" i="1" s="1"/>
  <c r="K256" i="1"/>
  <c r="I257" i="1" l="1"/>
  <c r="K257" i="1" s="1"/>
  <c r="B257" i="1"/>
  <c r="E257" i="1"/>
  <c r="H257" i="1" l="1"/>
</calcChain>
</file>

<file path=xl/sharedStrings.xml><?xml version="1.0" encoding="utf-8"?>
<sst xmlns="http://schemas.openxmlformats.org/spreadsheetml/2006/main" count="23" uniqueCount="18">
  <si>
    <t>貸款金額</t>
    <phoneticPr fontId="1" type="noConversion"/>
  </si>
  <si>
    <t>年利率</t>
    <phoneticPr fontId="1" type="noConversion"/>
  </si>
  <si>
    <t>期數</t>
    <phoneticPr fontId="1" type="noConversion"/>
  </si>
  <si>
    <t>本息均攤月繳款</t>
    <phoneticPr fontId="1" type="noConversion"/>
  </si>
  <si>
    <t>本金均攤頭期款</t>
    <phoneticPr fontId="1" type="noConversion"/>
  </si>
  <si>
    <t>本息均攤總利息</t>
    <phoneticPr fontId="1" type="noConversion"/>
  </si>
  <si>
    <t>本金均攤總利息</t>
    <phoneticPr fontId="1" type="noConversion"/>
  </si>
  <si>
    <t>期數</t>
    <phoneticPr fontId="1" type="noConversion"/>
  </si>
  <si>
    <t>貸款餘額</t>
    <phoneticPr fontId="1" type="noConversion"/>
  </si>
  <si>
    <t>本金</t>
    <phoneticPr fontId="1" type="noConversion"/>
  </si>
  <si>
    <t>利息</t>
    <phoneticPr fontId="1" type="noConversion"/>
  </si>
  <si>
    <t>月繳款</t>
    <phoneticPr fontId="1" type="noConversion"/>
  </si>
  <si>
    <t>本金均攤</t>
    <phoneticPr fontId="1" type="noConversion"/>
  </si>
  <si>
    <t>本息均攤</t>
    <phoneticPr fontId="1" type="noConversion"/>
  </si>
  <si>
    <t>建議值</t>
    <phoneticPr fontId="1" type="noConversion"/>
  </si>
  <si>
    <t>新期數</t>
    <phoneticPr fontId="1" type="noConversion"/>
  </si>
  <si>
    <t>新月繳款</t>
    <phoneticPr fontId="1" type="noConversion"/>
  </si>
  <si>
    <t>新總利息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</si>
</sst>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2"/>
      <color rgb="FF00B0F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2" borderId="0" xfId="0" applyNumberFormat="1" applyFont="1" applyFill="1">
      <alignment vertical="center"/>
    </xf>
    <xf numFmtId="10" fontId="2" fillId="2" borderId="0" xfId="0" applyNumberFormat="1" applyFont="1" applyFill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</cellXfs>
  <cellStyles count="1">
    <cellStyle name="一般" xfId="0" builtinId="0"/>
  </cellStyles>
  <dxfs count="16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family val="2"/>
        <charset val="136"/>
        <scheme val="none"/>
      </font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20668529755295"/>
          <c:y val="4.1666716628675556E-2"/>
          <c:w val="0.79889243803887977"/>
          <c:h val="0.70954359871682693"/>
        </c:manualLayout>
      </c:layout>
      <c:barChart>
        <c:barDir val="col"/>
        <c:grouping val="stacked"/>
        <c:varyColors val="0"/>
        <c:ser>
          <c:idx val="0"/>
          <c:order val="0"/>
          <c:tx>
            <c:v>本金攤還月繳款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994942694183603E-2"/>
                  <c:y val="-0.3520406748992949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/>
                        </a:solidFill>
                        <a:latin typeface="微軟正黑體" panose="020B0604030504040204" pitchFamily="34" charset="-120"/>
                        <a:ea typeface="微軟正黑體" panose="020B0604030504040204" pitchFamily="34" charset="-120"/>
                        <a:cs typeface="+mn-cs"/>
                      </a:defRPr>
                    </a:pPr>
                    <a:fld id="{4A01B165-C757-4C6A-9771-F76021D0978B}" type="VALUE">
                      <a:rPr lang="en-US" altLang="zh-TW" sz="1100" baseline="0"/>
                      <a:pPr>
                        <a:defRPr sz="1100"/>
                      </a:pPr>
                      <a:t>[值]</a:t>
                    </a:fld>
                    <a:endParaRPr lang="zh-TW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微軟正黑體" panose="020B0604030504040204" pitchFamily="34" charset="-120"/>
                      <a:ea typeface="微軟正黑體" panose="020B0604030504040204" pitchFamily="34" charset="-120"/>
                      <a:cs typeface="+mn-cs"/>
                    </a:defRPr>
                  </a:pPr>
                  <a:endParaRPr lang="zh-TW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476782134024088"/>
                      <c:h val="0.105822711785830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2A-4EEC-BB42-3886E8E0E1FA}"/>
                </c:ext>
              </c:extLst>
            </c:dLbl>
            <c:dLbl>
              <c:idx val="239"/>
              <c:layout>
                <c:manualLayout>
                  <c:x val="-4.8352870585826489E-3"/>
                  <c:y val="-0.24024737255046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2A-4EEC-BB42-3886E8E0E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貸款比較表!$E$18:$E$257</c:f>
              <c:numCache>
                <c:formatCode>#,##0_ ;[Red]\-#,##0\ </c:formatCode>
                <c:ptCount val="240"/>
                <c:pt idx="0">
                  <c:v>5833.3333333333339</c:v>
                </c:pt>
                <c:pt idx="1">
                  <c:v>5826.3888888888896</c:v>
                </c:pt>
                <c:pt idx="2">
                  <c:v>5819.4444444444453</c:v>
                </c:pt>
                <c:pt idx="3">
                  <c:v>5812.5000000000009</c:v>
                </c:pt>
                <c:pt idx="4">
                  <c:v>5805.5555555555566</c:v>
                </c:pt>
                <c:pt idx="5">
                  <c:v>5798.6111111111122</c:v>
                </c:pt>
                <c:pt idx="6">
                  <c:v>5791.666666666667</c:v>
                </c:pt>
                <c:pt idx="7">
                  <c:v>5784.7222222222226</c:v>
                </c:pt>
                <c:pt idx="8">
                  <c:v>5777.7777777777783</c:v>
                </c:pt>
                <c:pt idx="9">
                  <c:v>5770.8333333333339</c:v>
                </c:pt>
                <c:pt idx="10">
                  <c:v>5763.8888888888896</c:v>
                </c:pt>
                <c:pt idx="11">
                  <c:v>5756.9444444444453</c:v>
                </c:pt>
                <c:pt idx="12">
                  <c:v>5750.0000000000009</c:v>
                </c:pt>
                <c:pt idx="13">
                  <c:v>5743.0555555555566</c:v>
                </c:pt>
                <c:pt idx="14">
                  <c:v>5736.1111111111122</c:v>
                </c:pt>
                <c:pt idx="15">
                  <c:v>5729.1666666666679</c:v>
                </c:pt>
                <c:pt idx="16">
                  <c:v>5722.2222222222235</c:v>
                </c:pt>
                <c:pt idx="17">
                  <c:v>5715.2777777777792</c:v>
                </c:pt>
                <c:pt idx="18">
                  <c:v>5708.3333333333348</c:v>
                </c:pt>
                <c:pt idx="19">
                  <c:v>5701.3888888888905</c:v>
                </c:pt>
                <c:pt idx="20">
                  <c:v>5694.4444444444462</c:v>
                </c:pt>
                <c:pt idx="21">
                  <c:v>5687.5000000000018</c:v>
                </c:pt>
                <c:pt idx="22">
                  <c:v>5680.5555555555575</c:v>
                </c:pt>
                <c:pt idx="23">
                  <c:v>5673.6111111111131</c:v>
                </c:pt>
                <c:pt idx="24">
                  <c:v>5666.6666666666688</c:v>
                </c:pt>
                <c:pt idx="25">
                  <c:v>5659.7222222222244</c:v>
                </c:pt>
                <c:pt idx="26">
                  <c:v>5652.7777777777801</c:v>
                </c:pt>
                <c:pt idx="27">
                  <c:v>5645.8333333333358</c:v>
                </c:pt>
                <c:pt idx="28">
                  <c:v>5638.8888888888914</c:v>
                </c:pt>
                <c:pt idx="29">
                  <c:v>5631.9444444444471</c:v>
                </c:pt>
                <c:pt idx="30">
                  <c:v>5625.0000000000018</c:v>
                </c:pt>
                <c:pt idx="31">
                  <c:v>5618.0555555555575</c:v>
                </c:pt>
                <c:pt idx="32">
                  <c:v>5611.1111111111131</c:v>
                </c:pt>
                <c:pt idx="33">
                  <c:v>5604.1666666666688</c:v>
                </c:pt>
                <c:pt idx="34">
                  <c:v>5597.2222222222244</c:v>
                </c:pt>
                <c:pt idx="35">
                  <c:v>5590.2777777777801</c:v>
                </c:pt>
                <c:pt idx="36">
                  <c:v>5583.3333333333358</c:v>
                </c:pt>
                <c:pt idx="37">
                  <c:v>5576.3888888888914</c:v>
                </c:pt>
                <c:pt idx="38">
                  <c:v>5569.4444444444471</c:v>
                </c:pt>
                <c:pt idx="39">
                  <c:v>5562.5000000000027</c:v>
                </c:pt>
                <c:pt idx="40">
                  <c:v>5555.5555555555584</c:v>
                </c:pt>
                <c:pt idx="41">
                  <c:v>5548.611111111114</c:v>
                </c:pt>
                <c:pt idx="42">
                  <c:v>5541.6666666666697</c:v>
                </c:pt>
                <c:pt idx="43">
                  <c:v>5534.7222222222254</c:v>
                </c:pt>
                <c:pt idx="44">
                  <c:v>5527.777777777781</c:v>
                </c:pt>
                <c:pt idx="45">
                  <c:v>5520.8333333333367</c:v>
                </c:pt>
                <c:pt idx="46">
                  <c:v>5513.8888888888923</c:v>
                </c:pt>
                <c:pt idx="47">
                  <c:v>5506.944444444448</c:v>
                </c:pt>
                <c:pt idx="48">
                  <c:v>5500.0000000000036</c:v>
                </c:pt>
                <c:pt idx="49">
                  <c:v>5493.0555555555593</c:v>
                </c:pt>
                <c:pt idx="50">
                  <c:v>5486.111111111115</c:v>
                </c:pt>
                <c:pt idx="51">
                  <c:v>5479.1666666666706</c:v>
                </c:pt>
                <c:pt idx="52">
                  <c:v>5472.2222222222263</c:v>
                </c:pt>
                <c:pt idx="53">
                  <c:v>5465.277777777781</c:v>
                </c:pt>
                <c:pt idx="54">
                  <c:v>5458.3333333333376</c:v>
                </c:pt>
                <c:pt idx="55">
                  <c:v>5451.3888888888923</c:v>
                </c:pt>
                <c:pt idx="56">
                  <c:v>5444.4444444444489</c:v>
                </c:pt>
                <c:pt idx="57">
                  <c:v>5437.5000000000036</c:v>
                </c:pt>
                <c:pt idx="58">
                  <c:v>5430.5555555555593</c:v>
                </c:pt>
                <c:pt idx="59">
                  <c:v>5423.611111111115</c:v>
                </c:pt>
                <c:pt idx="60">
                  <c:v>5416.6666666666706</c:v>
                </c:pt>
                <c:pt idx="61">
                  <c:v>5409.7222222222263</c:v>
                </c:pt>
                <c:pt idx="62">
                  <c:v>5402.7777777777819</c:v>
                </c:pt>
                <c:pt idx="63">
                  <c:v>5395.8333333333376</c:v>
                </c:pt>
                <c:pt idx="64">
                  <c:v>5388.8888888888932</c:v>
                </c:pt>
                <c:pt idx="65">
                  <c:v>5381.9444444444489</c:v>
                </c:pt>
                <c:pt idx="66">
                  <c:v>5375.0000000000045</c:v>
                </c:pt>
                <c:pt idx="67">
                  <c:v>5368.0555555555602</c:v>
                </c:pt>
                <c:pt idx="68">
                  <c:v>5361.1111111111159</c:v>
                </c:pt>
                <c:pt idx="69">
                  <c:v>5354.1666666666715</c:v>
                </c:pt>
                <c:pt idx="70">
                  <c:v>5347.2222222222272</c:v>
                </c:pt>
                <c:pt idx="71">
                  <c:v>5340.2777777777828</c:v>
                </c:pt>
                <c:pt idx="72">
                  <c:v>5333.3333333333385</c:v>
                </c:pt>
                <c:pt idx="73">
                  <c:v>5326.3888888888941</c:v>
                </c:pt>
                <c:pt idx="74">
                  <c:v>5319.4444444444498</c:v>
                </c:pt>
                <c:pt idx="75">
                  <c:v>5312.5000000000055</c:v>
                </c:pt>
                <c:pt idx="76">
                  <c:v>5305.5555555555611</c:v>
                </c:pt>
                <c:pt idx="77">
                  <c:v>5298.6111111111168</c:v>
                </c:pt>
                <c:pt idx="78">
                  <c:v>5291.6666666666715</c:v>
                </c:pt>
                <c:pt idx="79">
                  <c:v>5284.7222222222281</c:v>
                </c:pt>
                <c:pt idx="80">
                  <c:v>5277.7777777777828</c:v>
                </c:pt>
                <c:pt idx="81">
                  <c:v>5270.8333333333394</c:v>
                </c:pt>
                <c:pt idx="82">
                  <c:v>5263.8888888888941</c:v>
                </c:pt>
                <c:pt idx="83">
                  <c:v>5256.9444444444498</c:v>
                </c:pt>
                <c:pt idx="84">
                  <c:v>5250.0000000000055</c:v>
                </c:pt>
                <c:pt idx="85">
                  <c:v>5243.0555555555611</c:v>
                </c:pt>
                <c:pt idx="86">
                  <c:v>5236.1111111111168</c:v>
                </c:pt>
                <c:pt idx="87">
                  <c:v>5229.1666666666724</c:v>
                </c:pt>
                <c:pt idx="88">
                  <c:v>5222.2222222222281</c:v>
                </c:pt>
                <c:pt idx="89">
                  <c:v>5215.2777777777837</c:v>
                </c:pt>
                <c:pt idx="90">
                  <c:v>5208.3333333333394</c:v>
                </c:pt>
                <c:pt idx="91">
                  <c:v>5201.3888888888951</c:v>
                </c:pt>
                <c:pt idx="92">
                  <c:v>5194.4444444444507</c:v>
                </c:pt>
                <c:pt idx="93">
                  <c:v>5187.5000000000064</c:v>
                </c:pt>
                <c:pt idx="94">
                  <c:v>5180.555555555562</c:v>
                </c:pt>
                <c:pt idx="95">
                  <c:v>5173.6111111111177</c:v>
                </c:pt>
                <c:pt idx="96">
                  <c:v>5166.6666666666733</c:v>
                </c:pt>
                <c:pt idx="97">
                  <c:v>5159.722222222229</c:v>
                </c:pt>
                <c:pt idx="98">
                  <c:v>5152.7777777777846</c:v>
                </c:pt>
                <c:pt idx="99">
                  <c:v>5145.8333333333403</c:v>
                </c:pt>
                <c:pt idx="100">
                  <c:v>5138.888888888896</c:v>
                </c:pt>
                <c:pt idx="101">
                  <c:v>5131.9444444444516</c:v>
                </c:pt>
                <c:pt idx="102">
                  <c:v>5125.0000000000073</c:v>
                </c:pt>
                <c:pt idx="103">
                  <c:v>5118.055555555562</c:v>
                </c:pt>
                <c:pt idx="104">
                  <c:v>5111.1111111111186</c:v>
                </c:pt>
                <c:pt idx="105">
                  <c:v>5104.1666666666733</c:v>
                </c:pt>
                <c:pt idx="106">
                  <c:v>5097.2222222222299</c:v>
                </c:pt>
                <c:pt idx="107">
                  <c:v>5090.2777777777846</c:v>
                </c:pt>
                <c:pt idx="108">
                  <c:v>5083.3333333333403</c:v>
                </c:pt>
                <c:pt idx="109">
                  <c:v>5076.388888888896</c:v>
                </c:pt>
                <c:pt idx="110">
                  <c:v>5069.4444444444516</c:v>
                </c:pt>
                <c:pt idx="111">
                  <c:v>5062.5000000000073</c:v>
                </c:pt>
                <c:pt idx="112">
                  <c:v>5055.5555555555629</c:v>
                </c:pt>
                <c:pt idx="113">
                  <c:v>5048.6111111111186</c:v>
                </c:pt>
                <c:pt idx="114">
                  <c:v>5041.6666666666742</c:v>
                </c:pt>
                <c:pt idx="115">
                  <c:v>5034.7222222222299</c:v>
                </c:pt>
                <c:pt idx="116">
                  <c:v>5027.7777777777856</c:v>
                </c:pt>
                <c:pt idx="117">
                  <c:v>5020.8333333333412</c:v>
                </c:pt>
                <c:pt idx="118">
                  <c:v>5013.888888888896</c:v>
                </c:pt>
                <c:pt idx="119">
                  <c:v>5006.9444444444516</c:v>
                </c:pt>
                <c:pt idx="120">
                  <c:v>5000.0000000000073</c:v>
                </c:pt>
                <c:pt idx="121">
                  <c:v>4993.0555555555629</c:v>
                </c:pt>
                <c:pt idx="122">
                  <c:v>4986.1111111111186</c:v>
                </c:pt>
                <c:pt idx="123">
                  <c:v>4979.1666666666742</c:v>
                </c:pt>
                <c:pt idx="124">
                  <c:v>4972.2222222222299</c:v>
                </c:pt>
                <c:pt idx="125">
                  <c:v>4965.2777777777846</c:v>
                </c:pt>
                <c:pt idx="126">
                  <c:v>4958.3333333333403</c:v>
                </c:pt>
                <c:pt idx="127">
                  <c:v>4951.388888888896</c:v>
                </c:pt>
                <c:pt idx="128">
                  <c:v>4944.4444444444516</c:v>
                </c:pt>
                <c:pt idx="129">
                  <c:v>4937.5000000000073</c:v>
                </c:pt>
                <c:pt idx="130">
                  <c:v>4930.5555555555629</c:v>
                </c:pt>
                <c:pt idx="131">
                  <c:v>4923.6111111111186</c:v>
                </c:pt>
                <c:pt idx="132">
                  <c:v>4916.6666666666733</c:v>
                </c:pt>
                <c:pt idx="133">
                  <c:v>4909.722222222229</c:v>
                </c:pt>
                <c:pt idx="134">
                  <c:v>4902.7777777777846</c:v>
                </c:pt>
                <c:pt idx="135">
                  <c:v>4895.8333333333403</c:v>
                </c:pt>
                <c:pt idx="136">
                  <c:v>4888.888888888896</c:v>
                </c:pt>
                <c:pt idx="137">
                  <c:v>4881.9444444444516</c:v>
                </c:pt>
                <c:pt idx="138">
                  <c:v>4875.0000000000073</c:v>
                </c:pt>
                <c:pt idx="139">
                  <c:v>4868.055555555562</c:v>
                </c:pt>
                <c:pt idx="140">
                  <c:v>4861.1111111111177</c:v>
                </c:pt>
                <c:pt idx="141">
                  <c:v>4854.1666666666733</c:v>
                </c:pt>
                <c:pt idx="142">
                  <c:v>4847.222222222229</c:v>
                </c:pt>
                <c:pt idx="143">
                  <c:v>4840.2777777777846</c:v>
                </c:pt>
                <c:pt idx="144">
                  <c:v>4833.3333333333403</c:v>
                </c:pt>
                <c:pt idx="145">
                  <c:v>4826.388888888896</c:v>
                </c:pt>
                <c:pt idx="146">
                  <c:v>4819.4444444444507</c:v>
                </c:pt>
                <c:pt idx="147">
                  <c:v>4812.5000000000064</c:v>
                </c:pt>
                <c:pt idx="148">
                  <c:v>4805.555555555562</c:v>
                </c:pt>
                <c:pt idx="149">
                  <c:v>4798.6111111111177</c:v>
                </c:pt>
                <c:pt idx="150">
                  <c:v>4791.6666666666733</c:v>
                </c:pt>
                <c:pt idx="151">
                  <c:v>4784.722222222229</c:v>
                </c:pt>
                <c:pt idx="152">
                  <c:v>4777.7777777777846</c:v>
                </c:pt>
                <c:pt idx="153">
                  <c:v>4770.8333333333394</c:v>
                </c:pt>
                <c:pt idx="154">
                  <c:v>4763.8888888888951</c:v>
                </c:pt>
                <c:pt idx="155">
                  <c:v>4756.9444444444507</c:v>
                </c:pt>
                <c:pt idx="156">
                  <c:v>4750.0000000000064</c:v>
                </c:pt>
                <c:pt idx="157">
                  <c:v>4743.055555555562</c:v>
                </c:pt>
                <c:pt idx="158">
                  <c:v>4736.1111111111177</c:v>
                </c:pt>
                <c:pt idx="159">
                  <c:v>4729.1666666666733</c:v>
                </c:pt>
                <c:pt idx="160">
                  <c:v>4722.2222222222281</c:v>
                </c:pt>
                <c:pt idx="161">
                  <c:v>4715.2777777777837</c:v>
                </c:pt>
                <c:pt idx="162">
                  <c:v>4708.3333333333394</c:v>
                </c:pt>
                <c:pt idx="163">
                  <c:v>4701.3888888888951</c:v>
                </c:pt>
                <c:pt idx="164">
                  <c:v>4694.4444444444507</c:v>
                </c:pt>
                <c:pt idx="165">
                  <c:v>4687.5000000000064</c:v>
                </c:pt>
                <c:pt idx="166">
                  <c:v>4680.555555555562</c:v>
                </c:pt>
                <c:pt idx="167">
                  <c:v>4673.6111111111168</c:v>
                </c:pt>
                <c:pt idx="168">
                  <c:v>4666.6666666666724</c:v>
                </c:pt>
                <c:pt idx="169">
                  <c:v>4659.7222222222281</c:v>
                </c:pt>
                <c:pt idx="170">
                  <c:v>4652.7777777777837</c:v>
                </c:pt>
                <c:pt idx="171">
                  <c:v>4645.8333333333394</c:v>
                </c:pt>
                <c:pt idx="172">
                  <c:v>4638.8888888888951</c:v>
                </c:pt>
                <c:pt idx="173">
                  <c:v>4631.9444444444507</c:v>
                </c:pt>
                <c:pt idx="174">
                  <c:v>4625.0000000000055</c:v>
                </c:pt>
                <c:pt idx="175">
                  <c:v>4618.0555555555611</c:v>
                </c:pt>
                <c:pt idx="176">
                  <c:v>4611.1111111111168</c:v>
                </c:pt>
                <c:pt idx="177">
                  <c:v>4604.1666666666724</c:v>
                </c:pt>
                <c:pt idx="178">
                  <c:v>4597.2222222222281</c:v>
                </c:pt>
                <c:pt idx="179">
                  <c:v>4590.2777777777837</c:v>
                </c:pt>
                <c:pt idx="180">
                  <c:v>4583.3333333333394</c:v>
                </c:pt>
                <c:pt idx="181">
                  <c:v>4576.3888888888941</c:v>
                </c:pt>
                <c:pt idx="182">
                  <c:v>4569.4444444444498</c:v>
                </c:pt>
                <c:pt idx="183">
                  <c:v>4562.5000000000055</c:v>
                </c:pt>
                <c:pt idx="184">
                  <c:v>4555.5555555555611</c:v>
                </c:pt>
                <c:pt idx="185">
                  <c:v>4548.6111111111168</c:v>
                </c:pt>
                <c:pt idx="186">
                  <c:v>4541.6666666666724</c:v>
                </c:pt>
                <c:pt idx="187">
                  <c:v>4534.7222222222281</c:v>
                </c:pt>
                <c:pt idx="188">
                  <c:v>4527.7777777777837</c:v>
                </c:pt>
                <c:pt idx="189">
                  <c:v>4520.8333333333394</c:v>
                </c:pt>
                <c:pt idx="190">
                  <c:v>4513.8888888888951</c:v>
                </c:pt>
                <c:pt idx="191">
                  <c:v>4506.9444444444507</c:v>
                </c:pt>
                <c:pt idx="192">
                  <c:v>4500.0000000000055</c:v>
                </c:pt>
                <c:pt idx="193">
                  <c:v>4493.0555555555611</c:v>
                </c:pt>
                <c:pt idx="194">
                  <c:v>4486.1111111111168</c:v>
                </c:pt>
                <c:pt idx="195">
                  <c:v>4479.1666666666724</c:v>
                </c:pt>
                <c:pt idx="196">
                  <c:v>4472.2222222222281</c:v>
                </c:pt>
                <c:pt idx="197">
                  <c:v>4465.2777777777837</c:v>
                </c:pt>
                <c:pt idx="198">
                  <c:v>4458.3333333333394</c:v>
                </c:pt>
                <c:pt idx="199">
                  <c:v>4451.3888888888951</c:v>
                </c:pt>
                <c:pt idx="200">
                  <c:v>4444.4444444444507</c:v>
                </c:pt>
                <c:pt idx="201">
                  <c:v>4437.5000000000064</c:v>
                </c:pt>
                <c:pt idx="202">
                  <c:v>4430.555555555562</c:v>
                </c:pt>
                <c:pt idx="203">
                  <c:v>4423.6111111111168</c:v>
                </c:pt>
                <c:pt idx="204">
                  <c:v>4416.6666666666724</c:v>
                </c:pt>
                <c:pt idx="205">
                  <c:v>4409.7222222222281</c:v>
                </c:pt>
                <c:pt idx="206">
                  <c:v>4402.7777777777837</c:v>
                </c:pt>
                <c:pt idx="207">
                  <c:v>4395.8333333333394</c:v>
                </c:pt>
                <c:pt idx="208">
                  <c:v>4388.8888888888951</c:v>
                </c:pt>
                <c:pt idx="209">
                  <c:v>4381.9444444444507</c:v>
                </c:pt>
                <c:pt idx="210">
                  <c:v>4375.0000000000064</c:v>
                </c:pt>
                <c:pt idx="211">
                  <c:v>4368.055555555562</c:v>
                </c:pt>
                <c:pt idx="212">
                  <c:v>4361.1111111111168</c:v>
                </c:pt>
                <c:pt idx="213">
                  <c:v>4354.1666666666724</c:v>
                </c:pt>
                <c:pt idx="214">
                  <c:v>4347.2222222222281</c:v>
                </c:pt>
                <c:pt idx="215">
                  <c:v>4340.2777777777837</c:v>
                </c:pt>
                <c:pt idx="216">
                  <c:v>4333.3333333333394</c:v>
                </c:pt>
                <c:pt idx="217">
                  <c:v>4326.3888888888951</c:v>
                </c:pt>
                <c:pt idx="218">
                  <c:v>4319.4444444444507</c:v>
                </c:pt>
                <c:pt idx="219">
                  <c:v>4312.5000000000064</c:v>
                </c:pt>
                <c:pt idx="220">
                  <c:v>4305.555555555562</c:v>
                </c:pt>
                <c:pt idx="221">
                  <c:v>4298.6111111111168</c:v>
                </c:pt>
                <c:pt idx="222">
                  <c:v>4291.6666666666724</c:v>
                </c:pt>
                <c:pt idx="223">
                  <c:v>4284.7222222222281</c:v>
                </c:pt>
                <c:pt idx="224">
                  <c:v>4277.7777777777837</c:v>
                </c:pt>
                <c:pt idx="225">
                  <c:v>4270.8333333333394</c:v>
                </c:pt>
                <c:pt idx="226">
                  <c:v>4263.8888888888951</c:v>
                </c:pt>
                <c:pt idx="227">
                  <c:v>4256.9444444444507</c:v>
                </c:pt>
                <c:pt idx="228">
                  <c:v>4250.0000000000064</c:v>
                </c:pt>
                <c:pt idx="229">
                  <c:v>4243.055555555562</c:v>
                </c:pt>
                <c:pt idx="230">
                  <c:v>4236.1111111111168</c:v>
                </c:pt>
                <c:pt idx="231">
                  <c:v>4229.1666666666724</c:v>
                </c:pt>
                <c:pt idx="232">
                  <c:v>4222.2222222222281</c:v>
                </c:pt>
                <c:pt idx="233">
                  <c:v>4215.2777777777837</c:v>
                </c:pt>
                <c:pt idx="234">
                  <c:v>4208.3333333333394</c:v>
                </c:pt>
                <c:pt idx="235">
                  <c:v>4201.3888888888951</c:v>
                </c:pt>
                <c:pt idx="236">
                  <c:v>4194.4444444444507</c:v>
                </c:pt>
                <c:pt idx="237">
                  <c:v>4187.5000000000064</c:v>
                </c:pt>
                <c:pt idx="238">
                  <c:v>4180.555555555562</c:v>
                </c:pt>
                <c:pt idx="239">
                  <c:v>4173.6111111111168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A-4EEC-BB42-3886E8E0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5309312"/>
        <c:axId val="775309968"/>
      </c:barChart>
      <c:lineChart>
        <c:grouping val="standard"/>
        <c:varyColors val="0"/>
        <c:ser>
          <c:idx val="1"/>
          <c:order val="1"/>
          <c:tx>
            <c:v>本息攤還月繳款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0.53941356674269192"/>
                  <c:y val="-5.080804085054051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微軟正黑體" panose="020B0604030504040204" pitchFamily="34" charset="-120"/>
                      <a:ea typeface="微軟正黑體" panose="020B0604030504040204" pitchFamily="34" charset="-120"/>
                      <a:cs typeface="+mn-cs"/>
                    </a:defRPr>
                  </a:pPr>
                  <a:endParaRPr lang="zh-TW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A-4EEC-BB42-3886E8E0E1F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貸款比較表!$K$18:$K$257</c:f>
              <c:numCache>
                <c:formatCode>#,##0_ ;[Red]\-#,##0\ </c:formatCode>
                <c:ptCount val="240"/>
                <c:pt idx="0">
                  <c:v>5058.8333504511711</c:v>
                </c:pt>
                <c:pt idx="1">
                  <c:v>5058.8333504511711</c:v>
                </c:pt>
                <c:pt idx="2">
                  <c:v>5058.8333504511711</c:v>
                </c:pt>
                <c:pt idx="3">
                  <c:v>5058.8333504511711</c:v>
                </c:pt>
                <c:pt idx="4">
                  <c:v>5058.8333504511711</c:v>
                </c:pt>
                <c:pt idx="5">
                  <c:v>5058.8333504511711</c:v>
                </c:pt>
                <c:pt idx="6">
                  <c:v>5058.8333504511711</c:v>
                </c:pt>
                <c:pt idx="7">
                  <c:v>5058.8333504511711</c:v>
                </c:pt>
                <c:pt idx="8">
                  <c:v>5058.8333504511711</c:v>
                </c:pt>
                <c:pt idx="9">
                  <c:v>5058.8333504511711</c:v>
                </c:pt>
                <c:pt idx="10">
                  <c:v>5058.8333504511711</c:v>
                </c:pt>
                <c:pt idx="11">
                  <c:v>5058.8333504511711</c:v>
                </c:pt>
                <c:pt idx="12">
                  <c:v>5058.8333504511711</c:v>
                </c:pt>
                <c:pt idx="13">
                  <c:v>5058.8333504511711</c:v>
                </c:pt>
                <c:pt idx="14">
                  <c:v>5058.8333504511711</c:v>
                </c:pt>
                <c:pt idx="15">
                  <c:v>5058.8333504511711</c:v>
                </c:pt>
                <c:pt idx="16">
                  <c:v>5058.8333504511711</c:v>
                </c:pt>
                <c:pt idx="17">
                  <c:v>5058.8333504511711</c:v>
                </c:pt>
                <c:pt idx="18">
                  <c:v>5058.8333504511711</c:v>
                </c:pt>
                <c:pt idx="19">
                  <c:v>5058.8333504511711</c:v>
                </c:pt>
                <c:pt idx="20">
                  <c:v>5058.8333504511711</c:v>
                </c:pt>
                <c:pt idx="21">
                  <c:v>5058.8333504511711</c:v>
                </c:pt>
                <c:pt idx="22">
                  <c:v>5058.8333504511711</c:v>
                </c:pt>
                <c:pt idx="23">
                  <c:v>5058.8333504511711</c:v>
                </c:pt>
                <c:pt idx="24">
                  <c:v>5058.8333504511711</c:v>
                </c:pt>
                <c:pt idx="25">
                  <c:v>5058.8333504511711</c:v>
                </c:pt>
                <c:pt idx="26">
                  <c:v>5058.8333504511711</c:v>
                </c:pt>
                <c:pt idx="27">
                  <c:v>5058.8333504511711</c:v>
                </c:pt>
                <c:pt idx="28">
                  <c:v>5058.8333504511711</c:v>
                </c:pt>
                <c:pt idx="29">
                  <c:v>5058.8333504511711</c:v>
                </c:pt>
                <c:pt idx="30">
                  <c:v>5058.8333504511711</c:v>
                </c:pt>
                <c:pt idx="31">
                  <c:v>5058.8333504511711</c:v>
                </c:pt>
                <c:pt idx="32">
                  <c:v>5058.8333504511711</c:v>
                </c:pt>
                <c:pt idx="33">
                  <c:v>5058.8333504511711</c:v>
                </c:pt>
                <c:pt idx="34">
                  <c:v>5058.8333504511711</c:v>
                </c:pt>
                <c:pt idx="35">
                  <c:v>5058.8333504511711</c:v>
                </c:pt>
                <c:pt idx="36">
                  <c:v>5058.8333504511711</c:v>
                </c:pt>
                <c:pt idx="37">
                  <c:v>5058.8333504511711</c:v>
                </c:pt>
                <c:pt idx="38">
                  <c:v>5058.8333504511711</c:v>
                </c:pt>
                <c:pt idx="39">
                  <c:v>5058.8333504511711</c:v>
                </c:pt>
                <c:pt idx="40">
                  <c:v>5058.8333504511711</c:v>
                </c:pt>
                <c:pt idx="41">
                  <c:v>5058.8333504511711</c:v>
                </c:pt>
                <c:pt idx="42">
                  <c:v>5058.8333504511711</c:v>
                </c:pt>
                <c:pt idx="43">
                  <c:v>5058.8333504511711</c:v>
                </c:pt>
                <c:pt idx="44">
                  <c:v>5058.8333504511711</c:v>
                </c:pt>
                <c:pt idx="45">
                  <c:v>5058.8333504511711</c:v>
                </c:pt>
                <c:pt idx="46">
                  <c:v>5058.8333504511711</c:v>
                </c:pt>
                <c:pt idx="47">
                  <c:v>5058.8333504511711</c:v>
                </c:pt>
                <c:pt idx="48">
                  <c:v>5058.8333504511711</c:v>
                </c:pt>
                <c:pt idx="49">
                  <c:v>5058.8333504511711</c:v>
                </c:pt>
                <c:pt idx="50">
                  <c:v>5058.8333504511711</c:v>
                </c:pt>
                <c:pt idx="51">
                  <c:v>5058.8333504511711</c:v>
                </c:pt>
                <c:pt idx="52">
                  <c:v>5058.8333504511711</c:v>
                </c:pt>
                <c:pt idx="53">
                  <c:v>5058.8333504511711</c:v>
                </c:pt>
                <c:pt idx="54">
                  <c:v>5058.8333504511711</c:v>
                </c:pt>
                <c:pt idx="55">
                  <c:v>5058.8333504511711</c:v>
                </c:pt>
                <c:pt idx="56">
                  <c:v>5058.8333504511711</c:v>
                </c:pt>
                <c:pt idx="57">
                  <c:v>5058.8333504511711</c:v>
                </c:pt>
                <c:pt idx="58">
                  <c:v>5058.8333504511711</c:v>
                </c:pt>
                <c:pt idx="59">
                  <c:v>5058.8333504511711</c:v>
                </c:pt>
                <c:pt idx="60">
                  <c:v>5058.8333504511711</c:v>
                </c:pt>
                <c:pt idx="61">
                  <c:v>5058.8333504511711</c:v>
                </c:pt>
                <c:pt idx="62">
                  <c:v>5058.8333504511711</c:v>
                </c:pt>
                <c:pt idx="63">
                  <c:v>5058.8333504511711</c:v>
                </c:pt>
                <c:pt idx="64">
                  <c:v>5058.8333504511711</c:v>
                </c:pt>
                <c:pt idx="65">
                  <c:v>5058.8333504511711</c:v>
                </c:pt>
                <c:pt idx="66">
                  <c:v>5058.8333504511711</c:v>
                </c:pt>
                <c:pt idx="67">
                  <c:v>5058.8333504511711</c:v>
                </c:pt>
                <c:pt idx="68">
                  <c:v>5058.8333504511711</c:v>
                </c:pt>
                <c:pt idx="69">
                  <c:v>5058.8333504511711</c:v>
                </c:pt>
                <c:pt idx="70">
                  <c:v>5058.8333504511711</c:v>
                </c:pt>
                <c:pt idx="71">
                  <c:v>5058.8333504511711</c:v>
                </c:pt>
                <c:pt idx="72">
                  <c:v>5058.8333504511711</c:v>
                </c:pt>
                <c:pt idx="73">
                  <c:v>5058.8333504511711</c:v>
                </c:pt>
                <c:pt idx="74">
                  <c:v>5058.8333504511711</c:v>
                </c:pt>
                <c:pt idx="75">
                  <c:v>5058.8333504511711</c:v>
                </c:pt>
                <c:pt idx="76">
                  <c:v>5058.8333504511711</c:v>
                </c:pt>
                <c:pt idx="77">
                  <c:v>5058.8333504511711</c:v>
                </c:pt>
                <c:pt idx="78">
                  <c:v>5058.8333504511711</c:v>
                </c:pt>
                <c:pt idx="79">
                  <c:v>5058.8333504511711</c:v>
                </c:pt>
                <c:pt idx="80">
                  <c:v>5058.8333504511711</c:v>
                </c:pt>
                <c:pt idx="81">
                  <c:v>5058.8333504511711</c:v>
                </c:pt>
                <c:pt idx="82">
                  <c:v>5058.8333504511711</c:v>
                </c:pt>
                <c:pt idx="83">
                  <c:v>5058.8333504511711</c:v>
                </c:pt>
                <c:pt idx="84">
                  <c:v>5058.8333504511711</c:v>
                </c:pt>
                <c:pt idx="85">
                  <c:v>5058.8333504511711</c:v>
                </c:pt>
                <c:pt idx="86">
                  <c:v>5058.8333504511711</c:v>
                </c:pt>
                <c:pt idx="87">
                  <c:v>5058.8333504511711</c:v>
                </c:pt>
                <c:pt idx="88">
                  <c:v>5058.8333504511711</c:v>
                </c:pt>
                <c:pt idx="89">
                  <c:v>5058.8333504511711</c:v>
                </c:pt>
                <c:pt idx="90">
                  <c:v>5058.8333504511711</c:v>
                </c:pt>
                <c:pt idx="91">
                  <c:v>5058.8333504511711</c:v>
                </c:pt>
                <c:pt idx="92">
                  <c:v>5058.8333504511711</c:v>
                </c:pt>
                <c:pt idx="93">
                  <c:v>5058.8333504511711</c:v>
                </c:pt>
                <c:pt idx="94">
                  <c:v>5058.8333504511711</c:v>
                </c:pt>
                <c:pt idx="95">
                  <c:v>5058.8333504511711</c:v>
                </c:pt>
                <c:pt idx="96">
                  <c:v>5058.8333504511711</c:v>
                </c:pt>
                <c:pt idx="97">
                  <c:v>5058.8333504511711</c:v>
                </c:pt>
                <c:pt idx="98">
                  <c:v>5058.8333504511711</c:v>
                </c:pt>
                <c:pt idx="99">
                  <c:v>5058.8333504511711</c:v>
                </c:pt>
                <c:pt idx="100">
                  <c:v>5058.8333504511711</c:v>
                </c:pt>
                <c:pt idx="101">
                  <c:v>5058.8333504511711</c:v>
                </c:pt>
                <c:pt idx="102">
                  <c:v>5058.8333504511711</c:v>
                </c:pt>
                <c:pt idx="103">
                  <c:v>5058.8333504511711</c:v>
                </c:pt>
                <c:pt idx="104">
                  <c:v>5058.8333504511711</c:v>
                </c:pt>
                <c:pt idx="105">
                  <c:v>5058.8333504511711</c:v>
                </c:pt>
                <c:pt idx="106">
                  <c:v>5058.8333504511711</c:v>
                </c:pt>
                <c:pt idx="107">
                  <c:v>5058.8333504511711</c:v>
                </c:pt>
                <c:pt idx="108">
                  <c:v>5058.8333504511711</c:v>
                </c:pt>
                <c:pt idx="109">
                  <c:v>5058.8333504511711</c:v>
                </c:pt>
                <c:pt idx="110">
                  <c:v>5058.8333504511711</c:v>
                </c:pt>
                <c:pt idx="111">
                  <c:v>5058.8333504511711</c:v>
                </c:pt>
                <c:pt idx="112">
                  <c:v>5058.8333504511711</c:v>
                </c:pt>
                <c:pt idx="113">
                  <c:v>5058.8333504511711</c:v>
                </c:pt>
                <c:pt idx="114">
                  <c:v>5058.8333504511711</c:v>
                </c:pt>
                <c:pt idx="115">
                  <c:v>5058.8333504511711</c:v>
                </c:pt>
                <c:pt idx="116">
                  <c:v>5058.8333504511711</c:v>
                </c:pt>
                <c:pt idx="117">
                  <c:v>5058.8333504511711</c:v>
                </c:pt>
                <c:pt idx="118">
                  <c:v>5058.8333504511711</c:v>
                </c:pt>
                <c:pt idx="119">
                  <c:v>5058.8333504511711</c:v>
                </c:pt>
                <c:pt idx="120">
                  <c:v>5058.8333504511711</c:v>
                </c:pt>
                <c:pt idx="121">
                  <c:v>5058.8333504511702</c:v>
                </c:pt>
                <c:pt idx="122">
                  <c:v>5058.8333504511711</c:v>
                </c:pt>
                <c:pt idx="123">
                  <c:v>5058.8333504511711</c:v>
                </c:pt>
                <c:pt idx="124">
                  <c:v>5058.8333504511711</c:v>
                </c:pt>
                <c:pt idx="125">
                  <c:v>5058.8333504511711</c:v>
                </c:pt>
                <c:pt idx="126">
                  <c:v>5058.8333504511711</c:v>
                </c:pt>
                <c:pt idx="127">
                  <c:v>5058.833350451172</c:v>
                </c:pt>
                <c:pt idx="128">
                  <c:v>5058.8333504511711</c:v>
                </c:pt>
                <c:pt idx="129">
                  <c:v>5058.8333504511711</c:v>
                </c:pt>
                <c:pt idx="130">
                  <c:v>5058.8333504511702</c:v>
                </c:pt>
                <c:pt idx="131">
                  <c:v>5058.8333504511702</c:v>
                </c:pt>
                <c:pt idx="132">
                  <c:v>5058.8333504511711</c:v>
                </c:pt>
                <c:pt idx="133">
                  <c:v>5058.8333504511711</c:v>
                </c:pt>
                <c:pt idx="134">
                  <c:v>5058.8333504511711</c:v>
                </c:pt>
                <c:pt idx="135">
                  <c:v>5058.8333504511711</c:v>
                </c:pt>
                <c:pt idx="136">
                  <c:v>5058.8333504511711</c:v>
                </c:pt>
                <c:pt idx="137">
                  <c:v>5058.8333504511711</c:v>
                </c:pt>
                <c:pt idx="138">
                  <c:v>5058.8333504511711</c:v>
                </c:pt>
                <c:pt idx="139">
                  <c:v>5058.8333504511711</c:v>
                </c:pt>
                <c:pt idx="140">
                  <c:v>5058.8333504511711</c:v>
                </c:pt>
                <c:pt idx="141">
                  <c:v>5058.8333504511711</c:v>
                </c:pt>
                <c:pt idx="142">
                  <c:v>5058.8333504511711</c:v>
                </c:pt>
                <c:pt idx="143">
                  <c:v>5058.833350451172</c:v>
                </c:pt>
                <c:pt idx="144">
                  <c:v>5058.8333504511711</c:v>
                </c:pt>
                <c:pt idx="145">
                  <c:v>5058.8333504511711</c:v>
                </c:pt>
                <c:pt idx="146">
                  <c:v>5058.8333504511711</c:v>
                </c:pt>
                <c:pt idx="147">
                  <c:v>5058.8333504511711</c:v>
                </c:pt>
                <c:pt idx="148">
                  <c:v>5058.8333504511711</c:v>
                </c:pt>
                <c:pt idx="149">
                  <c:v>5058.8333504511711</c:v>
                </c:pt>
                <c:pt idx="150">
                  <c:v>5058.8333504511711</c:v>
                </c:pt>
                <c:pt idx="151">
                  <c:v>5058.8333504511711</c:v>
                </c:pt>
                <c:pt idx="152">
                  <c:v>5058.8333504511711</c:v>
                </c:pt>
                <c:pt idx="153">
                  <c:v>5058.8333504511711</c:v>
                </c:pt>
                <c:pt idx="154">
                  <c:v>5058.8333504511711</c:v>
                </c:pt>
                <c:pt idx="155">
                  <c:v>5058.8333504511711</c:v>
                </c:pt>
                <c:pt idx="156">
                  <c:v>5058.8333504511711</c:v>
                </c:pt>
                <c:pt idx="157">
                  <c:v>5058.8333504511711</c:v>
                </c:pt>
                <c:pt idx="158">
                  <c:v>5058.8333504511711</c:v>
                </c:pt>
                <c:pt idx="159">
                  <c:v>5058.8333504511711</c:v>
                </c:pt>
                <c:pt idx="160">
                  <c:v>5058.8333504511711</c:v>
                </c:pt>
                <c:pt idx="161">
                  <c:v>5058.8333504511711</c:v>
                </c:pt>
                <c:pt idx="162">
                  <c:v>5058.8333504511711</c:v>
                </c:pt>
                <c:pt idx="163">
                  <c:v>5058.833350451172</c:v>
                </c:pt>
                <c:pt idx="164">
                  <c:v>5058.8333504511711</c:v>
                </c:pt>
                <c:pt idx="165">
                  <c:v>5058.8333504511711</c:v>
                </c:pt>
                <c:pt idx="166">
                  <c:v>5058.8333504511711</c:v>
                </c:pt>
                <c:pt idx="167">
                  <c:v>5058.8333504511702</c:v>
                </c:pt>
                <c:pt idx="168">
                  <c:v>5058.8333504511711</c:v>
                </c:pt>
                <c:pt idx="169">
                  <c:v>5058.8333504511711</c:v>
                </c:pt>
                <c:pt idx="170">
                  <c:v>5058.8333504511711</c:v>
                </c:pt>
                <c:pt idx="171">
                  <c:v>5058.8333504511711</c:v>
                </c:pt>
                <c:pt idx="172">
                  <c:v>5058.8333504511711</c:v>
                </c:pt>
                <c:pt idx="173">
                  <c:v>5058.8333504511711</c:v>
                </c:pt>
                <c:pt idx="174">
                  <c:v>5058.8333504511711</c:v>
                </c:pt>
                <c:pt idx="175">
                  <c:v>5058.8333504511711</c:v>
                </c:pt>
                <c:pt idx="176">
                  <c:v>5058.8333504511711</c:v>
                </c:pt>
                <c:pt idx="177">
                  <c:v>5058.8333504511711</c:v>
                </c:pt>
                <c:pt idx="178">
                  <c:v>5058.8333504511711</c:v>
                </c:pt>
                <c:pt idx="179">
                  <c:v>5058.8333504511711</c:v>
                </c:pt>
                <c:pt idx="180">
                  <c:v>5058.8333504511711</c:v>
                </c:pt>
                <c:pt idx="181">
                  <c:v>5058.8333504511711</c:v>
                </c:pt>
                <c:pt idx="182">
                  <c:v>5058.8333504511711</c:v>
                </c:pt>
                <c:pt idx="183">
                  <c:v>5058.8333504511711</c:v>
                </c:pt>
                <c:pt idx="184">
                  <c:v>5058.8333504511702</c:v>
                </c:pt>
                <c:pt idx="185">
                  <c:v>5058.8333504511711</c:v>
                </c:pt>
                <c:pt idx="186">
                  <c:v>5058.8333504511702</c:v>
                </c:pt>
                <c:pt idx="187">
                  <c:v>5058.8333504511711</c:v>
                </c:pt>
                <c:pt idx="188">
                  <c:v>5058.8333504511711</c:v>
                </c:pt>
                <c:pt idx="189">
                  <c:v>5058.8333504511711</c:v>
                </c:pt>
                <c:pt idx="190">
                  <c:v>5058.8333504511711</c:v>
                </c:pt>
                <c:pt idx="191">
                  <c:v>5058.8333504511711</c:v>
                </c:pt>
                <c:pt idx="192">
                  <c:v>5058.8333504511711</c:v>
                </c:pt>
                <c:pt idx="193">
                  <c:v>5058.8333504511711</c:v>
                </c:pt>
                <c:pt idx="194">
                  <c:v>5058.8333504511711</c:v>
                </c:pt>
                <c:pt idx="195">
                  <c:v>5058.833350451172</c:v>
                </c:pt>
                <c:pt idx="196">
                  <c:v>5058.8333504511711</c:v>
                </c:pt>
                <c:pt idx="197">
                  <c:v>5058.8333504511711</c:v>
                </c:pt>
                <c:pt idx="198">
                  <c:v>5058.8333504511711</c:v>
                </c:pt>
                <c:pt idx="199">
                  <c:v>5058.8333504511711</c:v>
                </c:pt>
                <c:pt idx="200">
                  <c:v>5058.8333504511711</c:v>
                </c:pt>
                <c:pt idx="201">
                  <c:v>5058.8333504511711</c:v>
                </c:pt>
                <c:pt idx="202">
                  <c:v>5058.8333504511711</c:v>
                </c:pt>
                <c:pt idx="203">
                  <c:v>5058.8333504511711</c:v>
                </c:pt>
                <c:pt idx="204">
                  <c:v>5058.8333504511711</c:v>
                </c:pt>
                <c:pt idx="205">
                  <c:v>5058.8333504511711</c:v>
                </c:pt>
                <c:pt idx="206">
                  <c:v>5058.8333504511711</c:v>
                </c:pt>
                <c:pt idx="207">
                  <c:v>5058.8333504511711</c:v>
                </c:pt>
                <c:pt idx="208">
                  <c:v>5058.8333504511711</c:v>
                </c:pt>
                <c:pt idx="209">
                  <c:v>5058.8333504511702</c:v>
                </c:pt>
                <c:pt idx="210">
                  <c:v>5058.8333504511711</c:v>
                </c:pt>
                <c:pt idx="211">
                  <c:v>5058.8333504511711</c:v>
                </c:pt>
                <c:pt idx="212">
                  <c:v>5058.8333504511711</c:v>
                </c:pt>
                <c:pt idx="213">
                  <c:v>5058.8333504511711</c:v>
                </c:pt>
                <c:pt idx="214">
                  <c:v>5058.8333504511711</c:v>
                </c:pt>
                <c:pt idx="215">
                  <c:v>5058.8333504511711</c:v>
                </c:pt>
                <c:pt idx="216">
                  <c:v>5058.8333504511711</c:v>
                </c:pt>
                <c:pt idx="217">
                  <c:v>5058.833350451172</c:v>
                </c:pt>
                <c:pt idx="218">
                  <c:v>5058.8333504511711</c:v>
                </c:pt>
                <c:pt idx="219">
                  <c:v>5058.8333504511711</c:v>
                </c:pt>
                <c:pt idx="220">
                  <c:v>5058.8333504511711</c:v>
                </c:pt>
                <c:pt idx="221">
                  <c:v>5058.8333504511711</c:v>
                </c:pt>
                <c:pt idx="222">
                  <c:v>5058.8333504511711</c:v>
                </c:pt>
                <c:pt idx="223">
                  <c:v>5058.8333504511711</c:v>
                </c:pt>
                <c:pt idx="224">
                  <c:v>5058.8333504511711</c:v>
                </c:pt>
                <c:pt idx="225">
                  <c:v>5058.8333504511711</c:v>
                </c:pt>
                <c:pt idx="226">
                  <c:v>5058.8333504511711</c:v>
                </c:pt>
                <c:pt idx="227">
                  <c:v>5058.8333504511711</c:v>
                </c:pt>
                <c:pt idx="228">
                  <c:v>5058.8333504511711</c:v>
                </c:pt>
                <c:pt idx="229">
                  <c:v>5058.8333504511711</c:v>
                </c:pt>
                <c:pt idx="230">
                  <c:v>5058.8333504511711</c:v>
                </c:pt>
                <c:pt idx="231">
                  <c:v>5058.8333504511711</c:v>
                </c:pt>
                <c:pt idx="232">
                  <c:v>5058.8333504511711</c:v>
                </c:pt>
                <c:pt idx="233">
                  <c:v>5058.8333504511711</c:v>
                </c:pt>
                <c:pt idx="234">
                  <c:v>5058.8333504511711</c:v>
                </c:pt>
                <c:pt idx="235">
                  <c:v>5058.8333504511711</c:v>
                </c:pt>
                <c:pt idx="236">
                  <c:v>5058.8333504511711</c:v>
                </c:pt>
                <c:pt idx="237">
                  <c:v>5058.8333504511711</c:v>
                </c:pt>
                <c:pt idx="238">
                  <c:v>5058.8333504511711</c:v>
                </c:pt>
                <c:pt idx="239">
                  <c:v>5058.8333504511711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2A-4EEC-BB42-3886E8E0E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309312"/>
        <c:axId val="775309968"/>
      </c:lineChart>
      <c:catAx>
        <c:axId val="77530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/>
                  <a:t>月數</a:t>
                </a:r>
              </a:p>
            </c:rich>
          </c:tx>
          <c:layout>
            <c:manualLayout>
              <c:xMode val="edge"/>
              <c:yMode val="edge"/>
              <c:x val="0.9206029026391872"/>
              <c:y val="0.80027668416447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775309968"/>
        <c:crosses val="autoZero"/>
        <c:auto val="1"/>
        <c:lblAlgn val="ctr"/>
        <c:lblOffset val="100"/>
        <c:noMultiLvlLbl val="0"/>
      </c:catAx>
      <c:valAx>
        <c:axId val="77530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/>
                  <a:t>月繳款金額</a:t>
                </a:r>
              </a:p>
            </c:rich>
          </c:tx>
          <c:layout>
            <c:manualLayout>
              <c:xMode val="edge"/>
              <c:yMode val="edge"/>
              <c:x val="1.8776477723046182E-2"/>
              <c:y val="0.254306625242165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77530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503767</xdr:colOff>
      <xdr:row>10</xdr:row>
      <xdr:rowOff>93135</xdr:rowOff>
    </xdr:from>
    <xdr:to>
      <xdr:col>16</xdr:col>
      <xdr:colOff>482600</xdr:colOff>
      <xdr:row>14</xdr:row>
      <xdr:rowOff>96914</xdr:rowOff>
    </xdr:to>
    <xdr:pic>
      <xdr:nvPicPr>
        <xdr:cNvPr id="6" name="圖片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60293E-8FD9-485F-BBD6-E3F3607F6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2767" y="2040468"/>
          <a:ext cx="1909233" cy="782712"/>
        </a:xfrm>
        <a:prstGeom prst="rect">
          <a:avLst/>
        </a:prstGeom>
      </xdr:spPr>
    </xdr:pic>
    <xdr:clientData/>
  </xdr:twoCellAnchor>
  <xdr:twoCellAnchor>
    <xdr:from>
      <xdr:col>2</xdr:col>
      <xdr:colOff>284161</xdr:colOff>
      <xdr:row>0</xdr:row>
      <xdr:rowOff>13228</xdr:rowOff>
    </xdr:from>
    <xdr:to>
      <xdr:col>10</xdr:col>
      <xdr:colOff>639762</xdr:colOff>
      <xdr:row>13</xdr:row>
      <xdr:rowOff>101600</xdr:rowOff>
    </xdr:to>
    <xdr:graphicFrame macro="">
      <xdr:nvGraphicFramePr>
        <xdr:cNvPr id="7" name="圖表 1">
          <a:extLst>
            <a:ext uri="{FF2B5EF4-FFF2-40B4-BE49-F238E27FC236}">
              <a16:creationId xmlns:a16="http://schemas.microsoft.com/office/drawing/2014/main" id="{D6140570-9879-452F-9FF9-5EC2FE9C2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本金均攤" displayName="本金均攤" ref="A16:E257" totalsRowShown="0" headerRowDxfId="15" dataDxfId="14">
  <tableColumns count="5">
    <tableColumn id="1" name="期數" dataDxfId="13"/>
    <tableColumn id="2" name="貸款餘額" dataDxfId="12"/>
    <tableColumn id="3" name="本金" dataDxfId="11">
      <calculatedColumnFormula>貸款金額/期數</calculatedColumnFormula>
    </tableColumn>
    <tableColumn id="4" name="利息" dataDxfId="10"/>
    <tableColumn id="5" name="月繳款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本息均攤" displayName="本息均攤" ref="G16:K257" totalsRowShown="0" headerRowDxfId="8" dataDxfId="7">
  <tableColumns count="5">
    <tableColumn id="1" name="期數" dataDxfId="6"/>
    <tableColumn id="2" name="貸款餘額" dataDxfId="5"/>
    <tableColumn id="3" name="本金" dataDxfId="4">
      <calculatedColumnFormula>本息均攤月繳款-本息均攤[[#This Row],[利息]]</calculatedColumnFormula>
    </tableColumn>
    <tableColumn id="4" name="利息" dataDxfId="3"/>
    <tableColumn id="5" name="月繳款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tabSelected="1" zoomScaleNormal="100" workbookViewId="0">
      <pane ySplit="6780" topLeftCell="A252" activePane="bottomLeft"/>
      <selection activeCell="B6" sqref="B6"/>
      <selection pane="bottomLeft" activeCell="O255" sqref="O255"/>
    </sheetView>
  </sheetViews>
  <sheetFormatPr defaultRowHeight="15.35" x14ac:dyDescent="0.55000000000000004"/>
  <cols>
    <col min="1" max="1" width="18.1171875" style="1" customWidth="1"/>
    <col min="2" max="2" width="15.1171875" style="1" customWidth="1"/>
    <col min="3" max="4" width="9" style="1" bestFit="1" customWidth="1"/>
    <col min="5" max="5" width="9" style="1" customWidth="1"/>
    <col min="6" max="6" width="8.9375" style="1"/>
    <col min="7" max="7" width="9.5859375" style="1" bestFit="1" customWidth="1"/>
    <col min="8" max="8" width="12.234375" style="1" bestFit="1" customWidth="1"/>
    <col min="9" max="10" width="9" style="1" bestFit="1" customWidth="1"/>
    <col min="11" max="11" width="8.9375" style="1"/>
    <col min="12" max="12" width="9" style="1" bestFit="1" customWidth="1"/>
    <col min="13" max="16384" width="8.9375" style="1"/>
  </cols>
  <sheetData>
    <row r="1" spans="1:11" x14ac:dyDescent="0.55000000000000004">
      <c r="A1" s="1" t="s">
        <v>0</v>
      </c>
      <c r="B1" s="2">
        <v>1000000</v>
      </c>
    </row>
    <row r="2" spans="1:11" x14ac:dyDescent="0.55000000000000004">
      <c r="A2" s="1" t="s">
        <v>1</v>
      </c>
      <c r="B2" s="3">
        <v>0.02</v>
      </c>
      <c r="G2" s="4"/>
    </row>
    <row r="3" spans="1:11" x14ac:dyDescent="0.55000000000000004">
      <c r="A3" s="1" t="s">
        <v>2</v>
      </c>
      <c r="B3" s="2">
        <v>240</v>
      </c>
    </row>
    <row r="4" spans="1:11" x14ac:dyDescent="0.55000000000000004">
      <c r="A4" s="1" t="s">
        <v>3</v>
      </c>
      <c r="B4" s="4">
        <f>-PMT(年利率/12,期數,貸款金額)</f>
        <v>5058.8333504511711</v>
      </c>
    </row>
    <row r="5" spans="1:11" x14ac:dyDescent="0.55000000000000004">
      <c r="A5" s="1" t="s">
        <v>5</v>
      </c>
      <c r="B5" s="4">
        <f>SUMIF(本息均攤[利息], "&gt;=0")</f>
        <v>214120.00410828108</v>
      </c>
    </row>
    <row r="6" spans="1:11" x14ac:dyDescent="0.55000000000000004">
      <c r="A6" s="1" t="s">
        <v>4</v>
      </c>
      <c r="B6" s="4">
        <f>貸款金額/期數+貸款金額*年利率/12</f>
        <v>5833.3333333333339</v>
      </c>
    </row>
    <row r="7" spans="1:11" x14ac:dyDescent="0.55000000000000004">
      <c r="A7" s="1" t="s">
        <v>6</v>
      </c>
      <c r="B7" s="4">
        <f>SUMIF(本金均攤[利息], "&gt;=0")</f>
        <v>200833.33333333457</v>
      </c>
    </row>
    <row r="9" spans="1:11" ht="15.7" x14ac:dyDescent="0.55000000000000004">
      <c r="A9" s="6" t="s">
        <v>14</v>
      </c>
      <c r="B9" s="7"/>
    </row>
    <row r="10" spans="1:11" x14ac:dyDescent="0.55000000000000004">
      <c r="A10" s="7" t="s">
        <v>15</v>
      </c>
      <c r="B10" s="8">
        <f>ROUNDUP(NPER(年利率/12,-本金均攤頭期款,貸款金額),0)</f>
        <v>203</v>
      </c>
    </row>
    <row r="11" spans="1:11" x14ac:dyDescent="0.55000000000000004">
      <c r="A11" s="7" t="s">
        <v>16</v>
      </c>
      <c r="B11" s="8">
        <f>-PMT(年利率/12,期數A,貸款金額)</f>
        <v>5810.4081001749128</v>
      </c>
    </row>
    <row r="12" spans="1:11" x14ac:dyDescent="0.55000000000000004">
      <c r="A12" s="7" t="s">
        <v>17</v>
      </c>
      <c r="B12" s="8">
        <f>月繳款A*期數A-貸款金額</f>
        <v>179512.84433550737</v>
      </c>
    </row>
    <row r="15" spans="1:11" ht="15.7" x14ac:dyDescent="0.55000000000000004">
      <c r="A15" s="5" t="s">
        <v>12</v>
      </c>
      <c r="G15" s="5" t="s">
        <v>13</v>
      </c>
    </row>
    <row r="16" spans="1:11" x14ac:dyDescent="0.55000000000000004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G16" s="1" t="s">
        <v>7</v>
      </c>
      <c r="H16" s="1" t="s">
        <v>8</v>
      </c>
      <c r="I16" s="1" t="s">
        <v>9</v>
      </c>
      <c r="J16" s="1" t="s">
        <v>10</v>
      </c>
      <c r="K16" s="1" t="s">
        <v>11</v>
      </c>
    </row>
    <row r="17" spans="1:11" x14ac:dyDescent="0.55000000000000004">
      <c r="A17" s="4">
        <v>0</v>
      </c>
      <c r="B17" s="4">
        <f>貸款金額</f>
        <v>1000000</v>
      </c>
      <c r="C17" s="4"/>
      <c r="D17" s="4"/>
      <c r="E17" s="4"/>
      <c r="G17" s="4">
        <v>0</v>
      </c>
      <c r="H17" s="4">
        <f>貸款金額</f>
        <v>1000000</v>
      </c>
      <c r="I17" s="4"/>
      <c r="J17" s="4"/>
      <c r="K17" s="4"/>
    </row>
    <row r="18" spans="1:11" x14ac:dyDescent="0.55000000000000004">
      <c r="A18" s="4">
        <v>1</v>
      </c>
      <c r="B18" s="4">
        <f>B17-C18</f>
        <v>995833.33333333337</v>
      </c>
      <c r="C18" s="4">
        <f t="shared" ref="C18:C81" si="0">貸款金額/期數</f>
        <v>4166.666666666667</v>
      </c>
      <c r="D18" s="4">
        <f t="shared" ref="D18:D81" si="1">B17*年利率/12</f>
        <v>1666.6666666666667</v>
      </c>
      <c r="E18" s="4">
        <f>本金均攤[[#This Row],[本金]]+本金均攤[[#This Row],[利息]]</f>
        <v>5833.3333333333339</v>
      </c>
      <c r="G18" s="4">
        <v>1</v>
      </c>
      <c r="H18" s="4">
        <f>H17-I18</f>
        <v>996607.83331621555</v>
      </c>
      <c r="I18" s="4">
        <f>本息均攤月繳款-本息均攤[[#This Row],[利息]]</f>
        <v>3392.1666837845041</v>
      </c>
      <c r="J18" s="4">
        <f t="shared" ref="J18:J81" si="2">H17*年利率/12</f>
        <v>1666.6666666666667</v>
      </c>
      <c r="K18" s="4">
        <f>本息均攤[[#This Row],[本金]]+本息均攤[[#This Row],[利息]]</f>
        <v>5058.8333504511711</v>
      </c>
    </row>
    <row r="19" spans="1:11" x14ac:dyDescent="0.55000000000000004">
      <c r="A19" s="4">
        <v>2</v>
      </c>
      <c r="B19" s="4">
        <f t="shared" ref="B19:B82" si="3">B18-C19</f>
        <v>991666.66666666674</v>
      </c>
      <c r="C19" s="4">
        <f t="shared" si="0"/>
        <v>4166.666666666667</v>
      </c>
      <c r="D19" s="4">
        <f t="shared" si="1"/>
        <v>1659.7222222222224</v>
      </c>
      <c r="E19" s="4">
        <f>本金均攤[[#This Row],[本金]]+本金均攤[[#This Row],[利息]]</f>
        <v>5826.3888888888896</v>
      </c>
      <c r="G19" s="4">
        <v>2</v>
      </c>
      <c r="H19" s="4">
        <f t="shared" ref="H19:H82" si="4">H18-I19</f>
        <v>993210.01302129135</v>
      </c>
      <c r="I19" s="4">
        <f>本息均攤月繳款-本息均攤[[#This Row],[利息]]</f>
        <v>3397.8202949241449</v>
      </c>
      <c r="J19" s="4">
        <f t="shared" si="2"/>
        <v>1661.0130555270259</v>
      </c>
      <c r="K19" s="4">
        <f>本息均攤[[#This Row],[本金]]+本息均攤[[#This Row],[利息]]</f>
        <v>5058.8333504511711</v>
      </c>
    </row>
    <row r="20" spans="1:11" x14ac:dyDescent="0.55000000000000004">
      <c r="A20" s="4">
        <v>3</v>
      </c>
      <c r="B20" s="4">
        <f t="shared" si="3"/>
        <v>987500.00000000012</v>
      </c>
      <c r="C20" s="4">
        <f t="shared" si="0"/>
        <v>4166.666666666667</v>
      </c>
      <c r="D20" s="4">
        <f t="shared" si="1"/>
        <v>1652.7777777777781</v>
      </c>
      <c r="E20" s="4">
        <f>本金均攤[[#This Row],[本金]]+本金均攤[[#This Row],[利息]]</f>
        <v>5819.4444444444453</v>
      </c>
      <c r="G20" s="4">
        <v>3</v>
      </c>
      <c r="H20" s="4">
        <f t="shared" si="4"/>
        <v>989806.52969254227</v>
      </c>
      <c r="I20" s="4">
        <f>本息均攤月繳款-本息均攤[[#This Row],[利息]]</f>
        <v>3403.4833287490192</v>
      </c>
      <c r="J20" s="4">
        <f t="shared" si="2"/>
        <v>1655.3500217021522</v>
      </c>
      <c r="K20" s="4">
        <f>本息均攤[[#This Row],[本金]]+本息均攤[[#This Row],[利息]]</f>
        <v>5058.8333504511711</v>
      </c>
    </row>
    <row r="21" spans="1:11" x14ac:dyDescent="0.55000000000000004">
      <c r="A21" s="4">
        <v>4</v>
      </c>
      <c r="B21" s="4">
        <f t="shared" si="3"/>
        <v>983333.33333333349</v>
      </c>
      <c r="C21" s="4">
        <f t="shared" si="0"/>
        <v>4166.666666666667</v>
      </c>
      <c r="D21" s="4">
        <f t="shared" si="1"/>
        <v>1645.8333333333337</v>
      </c>
      <c r="E21" s="4">
        <f>本金均攤[[#This Row],[本金]]+本金均攤[[#This Row],[利息]]</f>
        <v>5812.5000000000009</v>
      </c>
      <c r="G21" s="4">
        <v>4</v>
      </c>
      <c r="H21" s="4">
        <f t="shared" si="4"/>
        <v>986397.37389157864</v>
      </c>
      <c r="I21" s="4">
        <f>本息均攤月繳款-本息均攤[[#This Row],[利息]]</f>
        <v>3409.155800963601</v>
      </c>
      <c r="J21" s="4">
        <f t="shared" si="2"/>
        <v>1649.6775494875703</v>
      </c>
      <c r="K21" s="4">
        <f>本息均攤[[#This Row],[本金]]+本息均攤[[#This Row],[利息]]</f>
        <v>5058.8333504511711</v>
      </c>
    </row>
    <row r="22" spans="1:11" x14ac:dyDescent="0.55000000000000004">
      <c r="A22" s="4">
        <v>5</v>
      </c>
      <c r="B22" s="4">
        <f t="shared" si="3"/>
        <v>979166.66666666686</v>
      </c>
      <c r="C22" s="4">
        <f t="shared" si="0"/>
        <v>4166.666666666667</v>
      </c>
      <c r="D22" s="4">
        <f t="shared" si="1"/>
        <v>1638.8888888888894</v>
      </c>
      <c r="E22" s="4">
        <f>本金均攤[[#This Row],[本金]]+本金均攤[[#This Row],[利息]]</f>
        <v>5805.5555555555566</v>
      </c>
      <c r="G22" s="4">
        <v>5</v>
      </c>
      <c r="H22" s="4">
        <f t="shared" si="4"/>
        <v>982982.53616428014</v>
      </c>
      <c r="I22" s="4">
        <f>本息均攤月繳款-本息均攤[[#This Row],[利息]]</f>
        <v>3414.8377272985399</v>
      </c>
      <c r="J22" s="4">
        <f t="shared" si="2"/>
        <v>1643.9956231526312</v>
      </c>
      <c r="K22" s="4">
        <f>本息均攤[[#This Row],[本金]]+本息均攤[[#This Row],[利息]]</f>
        <v>5058.8333504511711</v>
      </c>
    </row>
    <row r="23" spans="1:11" x14ac:dyDescent="0.55000000000000004">
      <c r="A23" s="4">
        <v>6</v>
      </c>
      <c r="B23" s="4">
        <f t="shared" si="3"/>
        <v>975000.00000000023</v>
      </c>
      <c r="C23" s="4">
        <f t="shared" si="0"/>
        <v>4166.666666666667</v>
      </c>
      <c r="D23" s="4">
        <f t="shared" si="1"/>
        <v>1631.944444444445</v>
      </c>
      <c r="E23" s="4">
        <f>本金均攤[[#This Row],[本金]]+本金均攤[[#This Row],[利息]]</f>
        <v>5798.6111111111122</v>
      </c>
      <c r="G23" s="4">
        <v>6</v>
      </c>
      <c r="H23" s="4">
        <f t="shared" si="4"/>
        <v>979562.00704076944</v>
      </c>
      <c r="I23" s="4">
        <f>本息均攤月繳款-本息均攤[[#This Row],[利息]]</f>
        <v>3420.5291235107043</v>
      </c>
      <c r="J23" s="4">
        <f t="shared" si="2"/>
        <v>1638.3042269404668</v>
      </c>
      <c r="K23" s="4">
        <f>本息均攤[[#This Row],[本金]]+本息均攤[[#This Row],[利息]]</f>
        <v>5058.8333504511711</v>
      </c>
    </row>
    <row r="24" spans="1:11" x14ac:dyDescent="0.55000000000000004">
      <c r="A24" s="4">
        <v>7</v>
      </c>
      <c r="B24" s="4">
        <f t="shared" si="3"/>
        <v>970833.3333333336</v>
      </c>
      <c r="C24" s="4">
        <f t="shared" si="0"/>
        <v>4166.666666666667</v>
      </c>
      <c r="D24" s="4">
        <f t="shared" si="1"/>
        <v>1625.0000000000002</v>
      </c>
      <c r="E24" s="4">
        <f>本金均攤[[#This Row],[本金]]+本金均攤[[#This Row],[利息]]</f>
        <v>5791.666666666667</v>
      </c>
      <c r="G24" s="4">
        <v>7</v>
      </c>
      <c r="H24" s="4">
        <f t="shared" si="4"/>
        <v>976135.77703538619</v>
      </c>
      <c r="I24" s="4">
        <f>本息均攤月繳款-本息均攤[[#This Row],[利息]]</f>
        <v>3426.2300053832223</v>
      </c>
      <c r="J24" s="4">
        <f t="shared" si="2"/>
        <v>1632.603345067949</v>
      </c>
      <c r="K24" s="4">
        <f>本息均攤[[#This Row],[本金]]+本息均攤[[#This Row],[利息]]</f>
        <v>5058.8333504511711</v>
      </c>
    </row>
    <row r="25" spans="1:11" x14ac:dyDescent="0.55000000000000004">
      <c r="A25" s="4">
        <v>8</v>
      </c>
      <c r="B25" s="4">
        <f t="shared" si="3"/>
        <v>966666.66666666698</v>
      </c>
      <c r="C25" s="4">
        <f t="shared" si="0"/>
        <v>4166.666666666667</v>
      </c>
      <c r="D25" s="4">
        <f t="shared" si="1"/>
        <v>1618.0555555555559</v>
      </c>
      <c r="E25" s="4">
        <f>本金均攤[[#This Row],[本金]]+本金均攤[[#This Row],[利息]]</f>
        <v>5784.7222222222226</v>
      </c>
      <c r="G25" s="4">
        <v>8</v>
      </c>
      <c r="H25" s="4">
        <f t="shared" si="4"/>
        <v>972703.8366466607</v>
      </c>
      <c r="I25" s="4">
        <f>本息均攤月繳款-本息均攤[[#This Row],[利息]]</f>
        <v>3431.9403887255276</v>
      </c>
      <c r="J25" s="4">
        <f t="shared" si="2"/>
        <v>1626.8929617256435</v>
      </c>
      <c r="K25" s="4">
        <f>本息均攤[[#This Row],[本金]]+本息均攤[[#This Row],[利息]]</f>
        <v>5058.8333504511711</v>
      </c>
    </row>
    <row r="26" spans="1:11" x14ac:dyDescent="0.55000000000000004">
      <c r="A26" s="4">
        <v>9</v>
      </c>
      <c r="B26" s="4">
        <f t="shared" si="3"/>
        <v>962500.00000000035</v>
      </c>
      <c r="C26" s="4">
        <f t="shared" si="0"/>
        <v>4166.666666666667</v>
      </c>
      <c r="D26" s="4">
        <f t="shared" si="1"/>
        <v>1611.1111111111115</v>
      </c>
      <c r="E26" s="4">
        <f>本金均攤[[#This Row],[本金]]+本金均攤[[#This Row],[利息]]</f>
        <v>5777.7777777777783</v>
      </c>
      <c r="G26" s="4">
        <v>9</v>
      </c>
      <c r="H26" s="4">
        <f t="shared" si="4"/>
        <v>969266.17635728733</v>
      </c>
      <c r="I26" s="4">
        <f>本息均攤月繳款-本息均攤[[#This Row],[利息]]</f>
        <v>3437.6602893734034</v>
      </c>
      <c r="J26" s="4">
        <f t="shared" si="2"/>
        <v>1621.1730610777679</v>
      </c>
      <c r="K26" s="4">
        <f>本息均攤[[#This Row],[本金]]+本息均攤[[#This Row],[利息]]</f>
        <v>5058.8333504511711</v>
      </c>
    </row>
    <row r="27" spans="1:11" x14ac:dyDescent="0.55000000000000004">
      <c r="A27" s="4">
        <v>10</v>
      </c>
      <c r="B27" s="4">
        <f t="shared" si="3"/>
        <v>958333.33333333372</v>
      </c>
      <c r="C27" s="4">
        <f t="shared" si="0"/>
        <v>4166.666666666667</v>
      </c>
      <c r="D27" s="4">
        <f t="shared" si="1"/>
        <v>1604.1666666666672</v>
      </c>
      <c r="E27" s="4">
        <f>本金均攤[[#This Row],[本金]]+本金均攤[[#This Row],[利息]]</f>
        <v>5770.8333333333339</v>
      </c>
      <c r="G27" s="4">
        <v>10</v>
      </c>
      <c r="H27" s="4">
        <f t="shared" si="4"/>
        <v>965822.78663409827</v>
      </c>
      <c r="I27" s="4">
        <f>本息均攤月繳款-本息均攤[[#This Row],[利息]]</f>
        <v>3443.3897231890251</v>
      </c>
      <c r="J27" s="4">
        <f t="shared" si="2"/>
        <v>1615.4436272621458</v>
      </c>
      <c r="K27" s="4">
        <f>本息均攤[[#This Row],[本金]]+本息均攤[[#This Row],[利息]]</f>
        <v>5058.8333504511711</v>
      </c>
    </row>
    <row r="28" spans="1:11" x14ac:dyDescent="0.55000000000000004">
      <c r="A28" s="4">
        <v>11</v>
      </c>
      <c r="B28" s="4">
        <f t="shared" si="3"/>
        <v>954166.66666666709</v>
      </c>
      <c r="C28" s="4">
        <f t="shared" si="0"/>
        <v>4166.666666666667</v>
      </c>
      <c r="D28" s="4">
        <f t="shared" si="1"/>
        <v>1597.2222222222229</v>
      </c>
      <c r="E28" s="4">
        <f>本金均攤[[#This Row],[本金]]+本金均攤[[#This Row],[利息]]</f>
        <v>5763.8888888888896</v>
      </c>
      <c r="G28" s="4">
        <v>11</v>
      </c>
      <c r="H28" s="4">
        <f t="shared" si="4"/>
        <v>962373.65792803722</v>
      </c>
      <c r="I28" s="4">
        <f>本息均攤月繳款-本息均攤[[#This Row],[利息]]</f>
        <v>3449.1287060610075</v>
      </c>
      <c r="J28" s="4">
        <f t="shared" si="2"/>
        <v>1609.7046443901638</v>
      </c>
      <c r="K28" s="4">
        <f>本息均攤[[#This Row],[本金]]+本息均攤[[#This Row],[利息]]</f>
        <v>5058.8333504511711</v>
      </c>
    </row>
    <row r="29" spans="1:11" x14ac:dyDescent="0.55000000000000004">
      <c r="A29" s="4">
        <v>12</v>
      </c>
      <c r="B29" s="4">
        <f t="shared" si="3"/>
        <v>950000.00000000047</v>
      </c>
      <c r="C29" s="4">
        <f t="shared" si="0"/>
        <v>4166.666666666667</v>
      </c>
      <c r="D29" s="4">
        <f t="shared" si="1"/>
        <v>1590.2777777777785</v>
      </c>
      <c r="E29" s="4">
        <f>本金均攤[[#This Row],[本金]]+本金均攤[[#This Row],[利息]]</f>
        <v>5756.9444444444453</v>
      </c>
      <c r="G29" s="4">
        <v>12</v>
      </c>
      <c r="H29" s="4">
        <f t="shared" si="4"/>
        <v>958918.78067413275</v>
      </c>
      <c r="I29" s="4">
        <f>本息均攤月繳款-本息均攤[[#This Row],[利息]]</f>
        <v>3454.8772539044421</v>
      </c>
      <c r="J29" s="4">
        <f t="shared" si="2"/>
        <v>1603.9560965467288</v>
      </c>
      <c r="K29" s="4">
        <f>本息均攤[[#This Row],[本金]]+本息均攤[[#This Row],[利息]]</f>
        <v>5058.8333504511711</v>
      </c>
    </row>
    <row r="30" spans="1:11" x14ac:dyDescent="0.55000000000000004">
      <c r="A30" s="4">
        <v>13</v>
      </c>
      <c r="B30" s="4">
        <f t="shared" si="3"/>
        <v>945833.33333333384</v>
      </c>
      <c r="C30" s="4">
        <f t="shared" si="0"/>
        <v>4166.666666666667</v>
      </c>
      <c r="D30" s="4">
        <f t="shared" si="1"/>
        <v>1583.3333333333342</v>
      </c>
      <c r="E30" s="4">
        <f>本金均攤[[#This Row],[本金]]+本金均攤[[#This Row],[利息]]</f>
        <v>5750.0000000000009</v>
      </c>
      <c r="G30" s="4">
        <v>13</v>
      </c>
      <c r="H30" s="4">
        <f t="shared" si="4"/>
        <v>955458.14529147185</v>
      </c>
      <c r="I30" s="4">
        <f>本息均攤月繳款-本息均攤[[#This Row],[利息]]</f>
        <v>3460.6353826609502</v>
      </c>
      <c r="J30" s="4">
        <f t="shared" si="2"/>
        <v>1598.1979677902211</v>
      </c>
      <c r="K30" s="4">
        <f>本息均攤[[#This Row],[本金]]+本息均攤[[#This Row],[利息]]</f>
        <v>5058.8333504511711</v>
      </c>
    </row>
    <row r="31" spans="1:11" x14ac:dyDescent="0.55000000000000004">
      <c r="A31" s="4">
        <v>14</v>
      </c>
      <c r="B31" s="4">
        <f t="shared" si="3"/>
        <v>941666.66666666721</v>
      </c>
      <c r="C31" s="4">
        <f t="shared" si="0"/>
        <v>4166.666666666667</v>
      </c>
      <c r="D31" s="4">
        <f t="shared" si="1"/>
        <v>1576.3888888888898</v>
      </c>
      <c r="E31" s="4">
        <f>本金均攤[[#This Row],[本金]]+本金均攤[[#This Row],[利息]]</f>
        <v>5743.0555555555566</v>
      </c>
      <c r="G31" s="4">
        <v>14</v>
      </c>
      <c r="H31" s="4">
        <f t="shared" si="4"/>
        <v>951991.74218317319</v>
      </c>
      <c r="I31" s="4">
        <f>本息均攤月繳款-本息均攤[[#This Row],[利息]]</f>
        <v>3466.4031082987176</v>
      </c>
      <c r="J31" s="4">
        <f t="shared" si="2"/>
        <v>1592.4302421524533</v>
      </c>
      <c r="K31" s="4">
        <f>本息均攤[[#This Row],[本金]]+本息均攤[[#This Row],[利息]]</f>
        <v>5058.8333504511711</v>
      </c>
    </row>
    <row r="32" spans="1:11" x14ac:dyDescent="0.55000000000000004">
      <c r="A32" s="4">
        <v>15</v>
      </c>
      <c r="B32" s="4">
        <f t="shared" si="3"/>
        <v>937500.00000000058</v>
      </c>
      <c r="C32" s="4">
        <f t="shared" si="0"/>
        <v>4166.666666666667</v>
      </c>
      <c r="D32" s="4">
        <f t="shared" si="1"/>
        <v>1569.4444444444453</v>
      </c>
      <c r="E32" s="4">
        <f>本金均攤[[#This Row],[本金]]+本金均攤[[#This Row],[利息]]</f>
        <v>5736.1111111111122</v>
      </c>
      <c r="G32" s="4">
        <v>15</v>
      </c>
      <c r="H32" s="4">
        <f t="shared" si="4"/>
        <v>948519.56173636066</v>
      </c>
      <c r="I32" s="4">
        <f>本息均攤月繳款-本息均攤[[#This Row],[利息]]</f>
        <v>3472.1804468125492</v>
      </c>
      <c r="J32" s="4">
        <f t="shared" si="2"/>
        <v>1586.6529036386221</v>
      </c>
      <c r="K32" s="4">
        <f>本息均攤[[#This Row],[本金]]+本息均攤[[#This Row],[利息]]</f>
        <v>5058.8333504511711</v>
      </c>
    </row>
    <row r="33" spans="1:11" x14ac:dyDescent="0.55000000000000004">
      <c r="A33" s="4">
        <v>16</v>
      </c>
      <c r="B33" s="4">
        <f t="shared" si="3"/>
        <v>933333.33333333395</v>
      </c>
      <c r="C33" s="4">
        <f t="shared" si="0"/>
        <v>4166.666666666667</v>
      </c>
      <c r="D33" s="4">
        <f t="shared" si="1"/>
        <v>1562.5000000000009</v>
      </c>
      <c r="E33" s="4">
        <f>本金均攤[[#This Row],[本金]]+本金均攤[[#This Row],[利息]]</f>
        <v>5729.1666666666679</v>
      </c>
      <c r="G33" s="4">
        <v>16</v>
      </c>
      <c r="H33" s="4">
        <f t="shared" si="4"/>
        <v>945041.59432213672</v>
      </c>
      <c r="I33" s="4">
        <f>本息均攤月繳款-本息均攤[[#This Row],[利息]]</f>
        <v>3477.9674142239037</v>
      </c>
      <c r="J33" s="4">
        <f t="shared" si="2"/>
        <v>1580.8659362272676</v>
      </c>
      <c r="K33" s="4">
        <f>本息均攤[[#This Row],[本金]]+本息均攤[[#This Row],[利息]]</f>
        <v>5058.8333504511711</v>
      </c>
    </row>
    <row r="34" spans="1:11" x14ac:dyDescent="0.55000000000000004">
      <c r="A34" s="4">
        <v>17</v>
      </c>
      <c r="B34" s="4">
        <f t="shared" si="3"/>
        <v>929166.66666666733</v>
      </c>
      <c r="C34" s="4">
        <f t="shared" si="0"/>
        <v>4166.666666666667</v>
      </c>
      <c r="D34" s="4">
        <f t="shared" si="1"/>
        <v>1555.5555555555566</v>
      </c>
      <c r="E34" s="4">
        <f>本金均攤[[#This Row],[本金]]+本金均攤[[#This Row],[利息]]</f>
        <v>5722.2222222222235</v>
      </c>
      <c r="G34" s="4">
        <v>17</v>
      </c>
      <c r="H34" s="4">
        <f t="shared" si="4"/>
        <v>941557.83029555576</v>
      </c>
      <c r="I34" s="4">
        <f>本息均攤月繳款-本息均攤[[#This Row],[利息]]</f>
        <v>3483.7640265809432</v>
      </c>
      <c r="J34" s="4">
        <f t="shared" si="2"/>
        <v>1575.0693238702279</v>
      </c>
      <c r="K34" s="4">
        <f>本息均攤[[#This Row],[本金]]+本息均攤[[#This Row],[利息]]</f>
        <v>5058.8333504511711</v>
      </c>
    </row>
    <row r="35" spans="1:11" x14ac:dyDescent="0.55000000000000004">
      <c r="A35" s="4">
        <v>18</v>
      </c>
      <c r="B35" s="4">
        <f t="shared" si="3"/>
        <v>925000.0000000007</v>
      </c>
      <c r="C35" s="4">
        <f t="shared" si="0"/>
        <v>4166.666666666667</v>
      </c>
      <c r="D35" s="4">
        <f t="shared" si="1"/>
        <v>1548.6111111111122</v>
      </c>
      <c r="E35" s="4">
        <f>本金均攤[[#This Row],[本金]]+本金均攤[[#This Row],[利息]]</f>
        <v>5715.2777777777792</v>
      </c>
      <c r="G35" s="4">
        <v>18</v>
      </c>
      <c r="H35" s="4">
        <f t="shared" si="4"/>
        <v>938068.25999559718</v>
      </c>
      <c r="I35" s="4">
        <f>本息均攤月繳款-本息均攤[[#This Row],[利息]]</f>
        <v>3489.5702999585783</v>
      </c>
      <c r="J35" s="4">
        <f t="shared" si="2"/>
        <v>1569.263050492593</v>
      </c>
      <c r="K35" s="4">
        <f>本息均攤[[#This Row],[本金]]+本息均攤[[#This Row],[利息]]</f>
        <v>5058.8333504511711</v>
      </c>
    </row>
    <row r="36" spans="1:11" x14ac:dyDescent="0.55000000000000004">
      <c r="A36" s="4">
        <v>19</v>
      </c>
      <c r="B36" s="4">
        <f t="shared" si="3"/>
        <v>920833.33333333407</v>
      </c>
      <c r="C36" s="4">
        <f t="shared" si="0"/>
        <v>4166.666666666667</v>
      </c>
      <c r="D36" s="4">
        <f t="shared" si="1"/>
        <v>1541.6666666666679</v>
      </c>
      <c r="E36" s="4">
        <f>本金均攤[[#This Row],[本金]]+本金均攤[[#This Row],[利息]]</f>
        <v>5708.3333333333348</v>
      </c>
      <c r="G36" s="4">
        <v>19</v>
      </c>
      <c r="H36" s="4">
        <f t="shared" si="4"/>
        <v>934572.87374513864</v>
      </c>
      <c r="I36" s="4">
        <f>本息均攤月繳款-本息均攤[[#This Row],[利息]]</f>
        <v>3495.3862504585095</v>
      </c>
      <c r="J36" s="4">
        <f t="shared" si="2"/>
        <v>1563.4470999926618</v>
      </c>
      <c r="K36" s="4">
        <f>本息均攤[[#This Row],[本金]]+本息均攤[[#This Row],[利息]]</f>
        <v>5058.8333504511711</v>
      </c>
    </row>
    <row r="37" spans="1:11" x14ac:dyDescent="0.55000000000000004">
      <c r="A37" s="4">
        <v>20</v>
      </c>
      <c r="B37" s="4">
        <f t="shared" si="3"/>
        <v>916666.66666666744</v>
      </c>
      <c r="C37" s="4">
        <f t="shared" si="0"/>
        <v>4166.666666666667</v>
      </c>
      <c r="D37" s="4">
        <f t="shared" si="1"/>
        <v>1534.7222222222235</v>
      </c>
      <c r="E37" s="4">
        <f>本金均攤[[#This Row],[本金]]+本金均攤[[#This Row],[利息]]</f>
        <v>5701.3888888888905</v>
      </c>
      <c r="G37" s="4">
        <v>20</v>
      </c>
      <c r="H37" s="4">
        <f t="shared" si="4"/>
        <v>931071.66185092938</v>
      </c>
      <c r="I37" s="4">
        <f>本息均攤月繳款-本息均攤[[#This Row],[利息]]</f>
        <v>3501.2118942092729</v>
      </c>
      <c r="J37" s="4">
        <f t="shared" si="2"/>
        <v>1557.6214562418979</v>
      </c>
      <c r="K37" s="4">
        <f>本息均攤[[#This Row],[本金]]+本息均攤[[#This Row],[利息]]</f>
        <v>5058.8333504511711</v>
      </c>
    </row>
    <row r="38" spans="1:11" x14ac:dyDescent="0.55000000000000004">
      <c r="A38" s="4">
        <v>21</v>
      </c>
      <c r="B38" s="4">
        <f t="shared" si="3"/>
        <v>912500.00000000081</v>
      </c>
      <c r="C38" s="4">
        <f t="shared" si="0"/>
        <v>4166.666666666667</v>
      </c>
      <c r="D38" s="4">
        <f t="shared" si="1"/>
        <v>1527.7777777777792</v>
      </c>
      <c r="E38" s="4">
        <f>本金均攤[[#This Row],[本金]]+本金均攤[[#This Row],[利息]]</f>
        <v>5694.4444444444462</v>
      </c>
      <c r="G38" s="4">
        <v>21</v>
      </c>
      <c r="H38" s="4">
        <f t="shared" si="4"/>
        <v>927564.6146035631</v>
      </c>
      <c r="I38" s="4">
        <f>本息均攤月繳款-本息均攤[[#This Row],[利息]]</f>
        <v>3507.0472473662885</v>
      </c>
      <c r="J38" s="4">
        <f t="shared" si="2"/>
        <v>1551.7861030848824</v>
      </c>
      <c r="K38" s="4">
        <f>本息均攤[[#This Row],[本金]]+本息均攤[[#This Row],[利息]]</f>
        <v>5058.8333504511711</v>
      </c>
    </row>
    <row r="39" spans="1:11" x14ac:dyDescent="0.55000000000000004">
      <c r="A39" s="4">
        <v>22</v>
      </c>
      <c r="B39" s="4">
        <f t="shared" si="3"/>
        <v>908333.33333333419</v>
      </c>
      <c r="C39" s="4">
        <f t="shared" si="0"/>
        <v>4166.666666666667</v>
      </c>
      <c r="D39" s="4">
        <f t="shared" si="1"/>
        <v>1520.8333333333348</v>
      </c>
      <c r="E39" s="4">
        <f>本金均攤[[#This Row],[本金]]+本金均攤[[#This Row],[利息]]</f>
        <v>5687.5000000000018</v>
      </c>
      <c r="G39" s="4">
        <v>22</v>
      </c>
      <c r="H39" s="4">
        <f t="shared" si="4"/>
        <v>924051.72227745119</v>
      </c>
      <c r="I39" s="4">
        <f>本息均攤月繳款-本息均攤[[#This Row],[利息]]</f>
        <v>3512.8923261118989</v>
      </c>
      <c r="J39" s="4">
        <f t="shared" si="2"/>
        <v>1545.941024339272</v>
      </c>
      <c r="K39" s="4">
        <f>本息均攤[[#This Row],[本金]]+本息均攤[[#This Row],[利息]]</f>
        <v>5058.8333504511711</v>
      </c>
    </row>
    <row r="40" spans="1:11" x14ac:dyDescent="0.55000000000000004">
      <c r="A40" s="4">
        <v>23</v>
      </c>
      <c r="B40" s="4">
        <f t="shared" si="3"/>
        <v>904166.66666666756</v>
      </c>
      <c r="C40" s="4">
        <f t="shared" si="0"/>
        <v>4166.666666666667</v>
      </c>
      <c r="D40" s="4">
        <f t="shared" si="1"/>
        <v>1513.8888888888903</v>
      </c>
      <c r="E40" s="4">
        <f>本金均攤[[#This Row],[本金]]+本金均攤[[#This Row],[利息]]</f>
        <v>5680.5555555555575</v>
      </c>
      <c r="G40" s="4">
        <v>23</v>
      </c>
      <c r="H40" s="4">
        <f t="shared" si="4"/>
        <v>920532.97513079573</v>
      </c>
      <c r="I40" s="4">
        <f>本息均攤月繳款-本息均攤[[#This Row],[利息]]</f>
        <v>3518.7471466554189</v>
      </c>
      <c r="J40" s="4">
        <f t="shared" si="2"/>
        <v>1540.086203795752</v>
      </c>
      <c r="K40" s="4">
        <f>本息均攤[[#This Row],[本金]]+本息均攤[[#This Row],[利息]]</f>
        <v>5058.8333504511711</v>
      </c>
    </row>
    <row r="41" spans="1:11" x14ac:dyDescent="0.55000000000000004">
      <c r="A41" s="4">
        <v>24</v>
      </c>
      <c r="B41" s="4">
        <f t="shared" si="3"/>
        <v>900000.00000000093</v>
      </c>
      <c r="C41" s="4">
        <f t="shared" si="0"/>
        <v>4166.666666666667</v>
      </c>
      <c r="D41" s="4">
        <f t="shared" si="1"/>
        <v>1506.9444444444459</v>
      </c>
      <c r="E41" s="4">
        <f>本金均攤[[#This Row],[本金]]+本金均攤[[#This Row],[利息]]</f>
        <v>5673.6111111111131</v>
      </c>
      <c r="G41" s="4">
        <v>24</v>
      </c>
      <c r="H41" s="4">
        <f t="shared" si="4"/>
        <v>917008.36340556259</v>
      </c>
      <c r="I41" s="4">
        <f>本息均攤月繳款-本息均攤[[#This Row],[利息]]</f>
        <v>3524.6117252331778</v>
      </c>
      <c r="J41" s="4">
        <f t="shared" si="2"/>
        <v>1534.2216252179931</v>
      </c>
      <c r="K41" s="4">
        <f>本息均攤[[#This Row],[本金]]+本息均攤[[#This Row],[利息]]</f>
        <v>5058.8333504511711</v>
      </c>
    </row>
    <row r="42" spans="1:11" x14ac:dyDescent="0.55000000000000004">
      <c r="A42" s="4">
        <v>25</v>
      </c>
      <c r="B42" s="4">
        <f t="shared" si="3"/>
        <v>895833.3333333343</v>
      </c>
      <c r="C42" s="4">
        <f t="shared" si="0"/>
        <v>4166.666666666667</v>
      </c>
      <c r="D42" s="4">
        <f t="shared" si="1"/>
        <v>1500.0000000000016</v>
      </c>
      <c r="E42" s="4">
        <f>本金均攤[[#This Row],[本金]]+本金均攤[[#This Row],[利息]]</f>
        <v>5666.6666666666688</v>
      </c>
      <c r="G42" s="4">
        <v>25</v>
      </c>
      <c r="H42" s="4">
        <f t="shared" si="4"/>
        <v>913477.87732745404</v>
      </c>
      <c r="I42" s="4">
        <f>本息均攤月繳款-本息均攤[[#This Row],[利息]]</f>
        <v>3530.4860781085672</v>
      </c>
      <c r="J42" s="4">
        <f t="shared" si="2"/>
        <v>1528.3472723426041</v>
      </c>
      <c r="K42" s="4">
        <f>本息均攤[[#This Row],[本金]]+本息均攤[[#This Row],[利息]]</f>
        <v>5058.8333504511711</v>
      </c>
    </row>
    <row r="43" spans="1:11" x14ac:dyDescent="0.55000000000000004">
      <c r="A43" s="4">
        <v>26</v>
      </c>
      <c r="B43" s="4">
        <f t="shared" si="3"/>
        <v>891666.66666666768</v>
      </c>
      <c r="C43" s="4">
        <f t="shared" si="0"/>
        <v>4166.666666666667</v>
      </c>
      <c r="D43" s="4">
        <f t="shared" si="1"/>
        <v>1493.0555555555572</v>
      </c>
      <c r="E43" s="4">
        <f>本金均攤[[#This Row],[本金]]+本金均攤[[#This Row],[利息]]</f>
        <v>5659.7222222222244</v>
      </c>
      <c r="G43" s="4">
        <v>26</v>
      </c>
      <c r="H43" s="4">
        <f t="shared" si="4"/>
        <v>909941.50710588193</v>
      </c>
      <c r="I43" s="4">
        <f>本息均攤月繳款-本息均攤[[#This Row],[利息]]</f>
        <v>3536.3702215720814</v>
      </c>
      <c r="J43" s="4">
        <f t="shared" si="2"/>
        <v>1522.4631288790899</v>
      </c>
      <c r="K43" s="4">
        <f>本息均攤[[#This Row],[本金]]+本息均攤[[#This Row],[利息]]</f>
        <v>5058.8333504511711</v>
      </c>
    </row>
    <row r="44" spans="1:11" x14ac:dyDescent="0.55000000000000004">
      <c r="A44" s="4">
        <v>27</v>
      </c>
      <c r="B44" s="4">
        <f t="shared" si="3"/>
        <v>887500.00000000105</v>
      </c>
      <c r="C44" s="4">
        <f t="shared" si="0"/>
        <v>4166.666666666667</v>
      </c>
      <c r="D44" s="4">
        <f t="shared" si="1"/>
        <v>1486.1111111111129</v>
      </c>
      <c r="E44" s="4">
        <f>本金均攤[[#This Row],[本金]]+本金均攤[[#This Row],[利息]]</f>
        <v>5652.7777777777801</v>
      </c>
      <c r="G44" s="4">
        <v>27</v>
      </c>
      <c r="H44" s="4">
        <f t="shared" si="4"/>
        <v>906399.24293394061</v>
      </c>
      <c r="I44" s="4">
        <f>本息均攤月繳款-本息均攤[[#This Row],[利息]]</f>
        <v>3542.2641719413677</v>
      </c>
      <c r="J44" s="4">
        <f t="shared" si="2"/>
        <v>1516.5691785098034</v>
      </c>
      <c r="K44" s="4">
        <f>本息均攤[[#This Row],[本金]]+本息均攤[[#This Row],[利息]]</f>
        <v>5058.8333504511711</v>
      </c>
    </row>
    <row r="45" spans="1:11" x14ac:dyDescent="0.55000000000000004">
      <c r="A45" s="4">
        <v>28</v>
      </c>
      <c r="B45" s="4">
        <f t="shared" si="3"/>
        <v>883333.33333333442</v>
      </c>
      <c r="C45" s="4">
        <f t="shared" si="0"/>
        <v>4166.666666666667</v>
      </c>
      <c r="D45" s="4">
        <f t="shared" si="1"/>
        <v>1479.1666666666686</v>
      </c>
      <c r="E45" s="4">
        <f>本金均攤[[#This Row],[本金]]+本金均攤[[#This Row],[利息]]</f>
        <v>5645.8333333333358</v>
      </c>
      <c r="G45" s="4">
        <v>28</v>
      </c>
      <c r="H45" s="4">
        <f t="shared" si="4"/>
        <v>902851.07498837938</v>
      </c>
      <c r="I45" s="4">
        <f>本息均攤月繳款-本息均攤[[#This Row],[利息]]</f>
        <v>3548.1679455612702</v>
      </c>
      <c r="J45" s="4">
        <f t="shared" si="2"/>
        <v>1510.6654048899011</v>
      </c>
      <c r="K45" s="4">
        <f>本息均攤[[#This Row],[本金]]+本息均攤[[#This Row],[利息]]</f>
        <v>5058.8333504511711</v>
      </c>
    </row>
    <row r="46" spans="1:11" x14ac:dyDescent="0.55000000000000004">
      <c r="A46" s="4">
        <v>29</v>
      </c>
      <c r="B46" s="4">
        <f t="shared" si="3"/>
        <v>879166.66666666779</v>
      </c>
      <c r="C46" s="4">
        <f t="shared" si="0"/>
        <v>4166.666666666667</v>
      </c>
      <c r="D46" s="4">
        <f t="shared" si="1"/>
        <v>1472.2222222222242</v>
      </c>
      <c r="E46" s="4">
        <f>本金均攤[[#This Row],[本金]]+本金均攤[[#This Row],[利息]]</f>
        <v>5638.8888888888914</v>
      </c>
      <c r="G46" s="4">
        <v>29</v>
      </c>
      <c r="H46" s="4">
        <f t="shared" si="4"/>
        <v>899296.99342957546</v>
      </c>
      <c r="I46" s="4">
        <f>本息均攤月繳款-本息均攤[[#This Row],[利息]]</f>
        <v>3554.0815588038722</v>
      </c>
      <c r="J46" s="4">
        <f t="shared" si="2"/>
        <v>1504.7517916472989</v>
      </c>
      <c r="K46" s="4">
        <f>本息均攤[[#This Row],[本金]]+本息均攤[[#This Row],[利息]]</f>
        <v>5058.8333504511711</v>
      </c>
    </row>
    <row r="47" spans="1:11" x14ac:dyDescent="0.55000000000000004">
      <c r="A47" s="4">
        <v>30</v>
      </c>
      <c r="B47" s="4">
        <f t="shared" si="3"/>
        <v>875000.00000000116</v>
      </c>
      <c r="C47" s="4">
        <f t="shared" si="0"/>
        <v>4166.666666666667</v>
      </c>
      <c r="D47" s="4">
        <f t="shared" si="1"/>
        <v>1465.2777777777799</v>
      </c>
      <c r="E47" s="4">
        <f>本金均攤[[#This Row],[本金]]+本金均攤[[#This Row],[利息]]</f>
        <v>5631.9444444444471</v>
      </c>
      <c r="G47" s="4">
        <v>30</v>
      </c>
      <c r="H47" s="4">
        <f t="shared" si="4"/>
        <v>895736.98840150691</v>
      </c>
      <c r="I47" s="4">
        <f>本息均攤月繳款-本息均攤[[#This Row],[利息]]</f>
        <v>3560.0050280685455</v>
      </c>
      <c r="J47" s="4">
        <f t="shared" si="2"/>
        <v>1498.8283223826259</v>
      </c>
      <c r="K47" s="4">
        <f>本息均攤[[#This Row],[本金]]+本息均攤[[#This Row],[利息]]</f>
        <v>5058.8333504511711</v>
      </c>
    </row>
    <row r="48" spans="1:11" x14ac:dyDescent="0.55000000000000004">
      <c r="A48" s="4">
        <v>31</v>
      </c>
      <c r="B48" s="4">
        <f t="shared" si="3"/>
        <v>870833.33333333454</v>
      </c>
      <c r="C48" s="4">
        <f t="shared" si="0"/>
        <v>4166.666666666667</v>
      </c>
      <c r="D48" s="4">
        <f t="shared" si="1"/>
        <v>1458.3333333333351</v>
      </c>
      <c r="E48" s="4">
        <f>本金均攤[[#This Row],[本金]]+本金均攤[[#This Row],[利息]]</f>
        <v>5625.0000000000018</v>
      </c>
      <c r="G48" s="4">
        <v>31</v>
      </c>
      <c r="H48" s="4">
        <f t="shared" si="4"/>
        <v>892171.05003172497</v>
      </c>
      <c r="I48" s="4">
        <f>本息均攤月繳款-本息均攤[[#This Row],[利息]]</f>
        <v>3565.9383697819931</v>
      </c>
      <c r="J48" s="4">
        <f t="shared" si="2"/>
        <v>1492.8949806691783</v>
      </c>
      <c r="K48" s="4">
        <f>本息均攤[[#This Row],[本金]]+本息均攤[[#This Row],[利息]]</f>
        <v>5058.8333504511711</v>
      </c>
    </row>
    <row r="49" spans="1:11" x14ac:dyDescent="0.55000000000000004">
      <c r="A49" s="4">
        <v>32</v>
      </c>
      <c r="B49" s="4">
        <f t="shared" si="3"/>
        <v>866666.66666666791</v>
      </c>
      <c r="C49" s="4">
        <f t="shared" si="0"/>
        <v>4166.666666666667</v>
      </c>
      <c r="D49" s="4">
        <f t="shared" si="1"/>
        <v>1451.3888888888907</v>
      </c>
      <c r="E49" s="4">
        <f>本金均攤[[#This Row],[本金]]+本金均攤[[#This Row],[利息]]</f>
        <v>5618.0555555555575</v>
      </c>
      <c r="G49" s="4">
        <v>32</v>
      </c>
      <c r="H49" s="4">
        <f t="shared" si="4"/>
        <v>888599.16843132663</v>
      </c>
      <c r="I49" s="4">
        <f>本息均攤月繳款-本息均攤[[#This Row],[利息]]</f>
        <v>3571.8816003982965</v>
      </c>
      <c r="J49" s="4">
        <f t="shared" si="2"/>
        <v>1486.9517500528748</v>
      </c>
      <c r="K49" s="4">
        <f>本息均攤[[#This Row],[本金]]+本息均攤[[#This Row],[利息]]</f>
        <v>5058.8333504511711</v>
      </c>
    </row>
    <row r="50" spans="1:11" x14ac:dyDescent="0.55000000000000004">
      <c r="A50" s="4">
        <v>33</v>
      </c>
      <c r="B50" s="4">
        <f t="shared" si="3"/>
        <v>862500.00000000128</v>
      </c>
      <c r="C50" s="4">
        <f t="shared" si="0"/>
        <v>4166.666666666667</v>
      </c>
      <c r="D50" s="4">
        <f t="shared" si="1"/>
        <v>1444.4444444444464</v>
      </c>
      <c r="E50" s="4">
        <f>本金均攤[[#This Row],[本金]]+本金均攤[[#This Row],[利息]]</f>
        <v>5611.1111111111131</v>
      </c>
      <c r="G50" s="4">
        <v>33</v>
      </c>
      <c r="H50" s="4">
        <f t="shared" si="4"/>
        <v>885021.33369492763</v>
      </c>
      <c r="I50" s="4">
        <f>本息均攤月繳款-本息均攤[[#This Row],[利息]]</f>
        <v>3577.8347363989596</v>
      </c>
      <c r="J50" s="4">
        <f t="shared" si="2"/>
        <v>1480.9986140522112</v>
      </c>
      <c r="K50" s="4">
        <f>本息均攤[[#This Row],[本金]]+本息均攤[[#This Row],[利息]]</f>
        <v>5058.8333504511711</v>
      </c>
    </row>
    <row r="51" spans="1:11" x14ac:dyDescent="0.55000000000000004">
      <c r="A51" s="4">
        <v>34</v>
      </c>
      <c r="B51" s="4">
        <f t="shared" si="3"/>
        <v>858333.33333333465</v>
      </c>
      <c r="C51" s="4">
        <f t="shared" si="0"/>
        <v>4166.666666666667</v>
      </c>
      <c r="D51" s="4">
        <f t="shared" si="1"/>
        <v>1437.500000000002</v>
      </c>
      <c r="E51" s="4">
        <f>本金均攤[[#This Row],[本金]]+本金均攤[[#This Row],[利息]]</f>
        <v>5604.1666666666688</v>
      </c>
      <c r="G51" s="4">
        <v>34</v>
      </c>
      <c r="H51" s="4">
        <f t="shared" si="4"/>
        <v>881437.53590063471</v>
      </c>
      <c r="I51" s="4">
        <f>本息均攤月繳款-本息均攤[[#This Row],[利息]]</f>
        <v>3583.7977942929583</v>
      </c>
      <c r="J51" s="4">
        <f t="shared" si="2"/>
        <v>1475.0355561582128</v>
      </c>
      <c r="K51" s="4">
        <f>本息均攤[[#This Row],[本金]]+本息均攤[[#This Row],[利息]]</f>
        <v>5058.8333504511711</v>
      </c>
    </row>
    <row r="52" spans="1:11" x14ac:dyDescent="0.55000000000000004">
      <c r="A52" s="4">
        <v>35</v>
      </c>
      <c r="B52" s="4">
        <f t="shared" si="3"/>
        <v>854166.66666666802</v>
      </c>
      <c r="C52" s="4">
        <f t="shared" si="0"/>
        <v>4166.666666666667</v>
      </c>
      <c r="D52" s="4">
        <f t="shared" si="1"/>
        <v>1430.5555555555577</v>
      </c>
      <c r="E52" s="4">
        <f>本金均攤[[#This Row],[本金]]+本金均攤[[#This Row],[利息]]</f>
        <v>5597.2222222222244</v>
      </c>
      <c r="G52" s="4">
        <v>35</v>
      </c>
      <c r="H52" s="4">
        <f t="shared" si="4"/>
        <v>877847.76511001796</v>
      </c>
      <c r="I52" s="4">
        <f>本息均攤月繳款-本息均攤[[#This Row],[利息]]</f>
        <v>3589.7707906167798</v>
      </c>
      <c r="J52" s="4">
        <f t="shared" si="2"/>
        <v>1469.0625598343913</v>
      </c>
      <c r="K52" s="4">
        <f>本息均攤[[#This Row],[本金]]+本息均攤[[#This Row],[利息]]</f>
        <v>5058.8333504511711</v>
      </c>
    </row>
    <row r="53" spans="1:11" x14ac:dyDescent="0.55000000000000004">
      <c r="A53" s="4">
        <v>36</v>
      </c>
      <c r="B53" s="4">
        <f t="shared" si="3"/>
        <v>850000.0000000014</v>
      </c>
      <c r="C53" s="4">
        <f t="shared" si="0"/>
        <v>4166.666666666667</v>
      </c>
      <c r="D53" s="4">
        <f t="shared" si="1"/>
        <v>1423.6111111111134</v>
      </c>
      <c r="E53" s="4">
        <f>本金均攤[[#This Row],[本金]]+本金均攤[[#This Row],[利息]]</f>
        <v>5590.2777777777801</v>
      </c>
      <c r="G53" s="4">
        <v>36</v>
      </c>
      <c r="H53" s="4">
        <f t="shared" si="4"/>
        <v>874252.01136808353</v>
      </c>
      <c r="I53" s="4">
        <f>本息均攤月繳款-本息均攤[[#This Row],[利息]]</f>
        <v>3595.7537419344744</v>
      </c>
      <c r="J53" s="4">
        <f t="shared" si="2"/>
        <v>1463.0796085166967</v>
      </c>
      <c r="K53" s="4">
        <f>本息均攤[[#This Row],[本金]]+本息均攤[[#This Row],[利息]]</f>
        <v>5058.8333504511711</v>
      </c>
    </row>
    <row r="54" spans="1:11" x14ac:dyDescent="0.55000000000000004">
      <c r="A54" s="4">
        <v>37</v>
      </c>
      <c r="B54" s="4">
        <f t="shared" si="3"/>
        <v>845833.33333333477</v>
      </c>
      <c r="C54" s="4">
        <f t="shared" si="0"/>
        <v>4166.666666666667</v>
      </c>
      <c r="D54" s="4">
        <f t="shared" si="1"/>
        <v>1416.666666666669</v>
      </c>
      <c r="E54" s="4">
        <f>本金均攤[[#This Row],[本金]]+本金均攤[[#This Row],[利息]]</f>
        <v>5583.3333333333358</v>
      </c>
      <c r="G54" s="4">
        <v>37</v>
      </c>
      <c r="H54" s="4">
        <f t="shared" si="4"/>
        <v>870650.26470324583</v>
      </c>
      <c r="I54" s="4">
        <f>本息均攤月繳款-本息均攤[[#This Row],[利息]]</f>
        <v>3601.7466648376985</v>
      </c>
      <c r="J54" s="4">
        <f t="shared" si="2"/>
        <v>1457.0866856134726</v>
      </c>
      <c r="K54" s="4">
        <f>本息均攤[[#This Row],[本金]]+本息均攤[[#This Row],[利息]]</f>
        <v>5058.8333504511711</v>
      </c>
    </row>
    <row r="55" spans="1:11" x14ac:dyDescent="0.55000000000000004">
      <c r="A55" s="4">
        <v>38</v>
      </c>
      <c r="B55" s="4">
        <f t="shared" si="3"/>
        <v>841666.66666666814</v>
      </c>
      <c r="C55" s="4">
        <f t="shared" si="0"/>
        <v>4166.666666666667</v>
      </c>
      <c r="D55" s="4">
        <f t="shared" si="1"/>
        <v>1409.7222222222247</v>
      </c>
      <c r="E55" s="4">
        <f>本金均攤[[#This Row],[本金]]+本金均攤[[#This Row],[利息]]</f>
        <v>5576.3888888888914</v>
      </c>
      <c r="G55" s="4">
        <v>38</v>
      </c>
      <c r="H55" s="4">
        <f t="shared" si="4"/>
        <v>867042.51512730005</v>
      </c>
      <c r="I55" s="4">
        <f>本息均攤月繳款-本息均攤[[#This Row],[利息]]</f>
        <v>3607.7495759457615</v>
      </c>
      <c r="J55" s="4">
        <f t="shared" si="2"/>
        <v>1451.0837745054098</v>
      </c>
      <c r="K55" s="4">
        <f>本息均攤[[#This Row],[本金]]+本息均攤[[#This Row],[利息]]</f>
        <v>5058.8333504511711</v>
      </c>
    </row>
    <row r="56" spans="1:11" x14ac:dyDescent="0.55000000000000004">
      <c r="A56" s="4">
        <v>39</v>
      </c>
      <c r="B56" s="4">
        <f t="shared" si="3"/>
        <v>837500.00000000151</v>
      </c>
      <c r="C56" s="4">
        <f t="shared" si="0"/>
        <v>4166.666666666667</v>
      </c>
      <c r="D56" s="4">
        <f t="shared" si="1"/>
        <v>1402.7777777777803</v>
      </c>
      <c r="E56" s="4">
        <f>本金均攤[[#This Row],[本金]]+本金均攤[[#This Row],[利息]]</f>
        <v>5569.4444444444471</v>
      </c>
      <c r="G56" s="4">
        <v>39</v>
      </c>
      <c r="H56" s="4">
        <f t="shared" si="4"/>
        <v>863428.75263539434</v>
      </c>
      <c r="I56" s="4">
        <f>本息均攤月繳款-本息均攤[[#This Row],[利息]]</f>
        <v>3613.7624919056707</v>
      </c>
      <c r="J56" s="4">
        <f t="shared" si="2"/>
        <v>1445.0708585455002</v>
      </c>
      <c r="K56" s="4">
        <f>本息均攤[[#This Row],[本金]]+本息均攤[[#This Row],[利息]]</f>
        <v>5058.8333504511711</v>
      </c>
    </row>
    <row r="57" spans="1:11" x14ac:dyDescent="0.55000000000000004">
      <c r="A57" s="4">
        <v>40</v>
      </c>
      <c r="B57" s="4">
        <f t="shared" si="3"/>
        <v>833333.33333333489</v>
      </c>
      <c r="C57" s="4">
        <f t="shared" si="0"/>
        <v>4166.666666666667</v>
      </c>
      <c r="D57" s="4">
        <f t="shared" si="1"/>
        <v>1395.8333333333358</v>
      </c>
      <c r="E57" s="4">
        <f>本金均攤[[#This Row],[本金]]+本金均攤[[#This Row],[利息]]</f>
        <v>5562.5000000000027</v>
      </c>
      <c r="G57" s="4">
        <v>40</v>
      </c>
      <c r="H57" s="4">
        <f t="shared" si="4"/>
        <v>859808.96720600221</v>
      </c>
      <c r="I57" s="4">
        <f>本息均攤月繳款-本息均攤[[#This Row],[利息]]</f>
        <v>3619.785429392181</v>
      </c>
      <c r="J57" s="4">
        <f t="shared" si="2"/>
        <v>1439.0479210589904</v>
      </c>
      <c r="K57" s="4">
        <f>本息均攤[[#This Row],[本金]]+本息均攤[[#This Row],[利息]]</f>
        <v>5058.8333504511711</v>
      </c>
    </row>
    <row r="58" spans="1:11" x14ac:dyDescent="0.55000000000000004">
      <c r="A58" s="4">
        <v>41</v>
      </c>
      <c r="B58" s="4">
        <f t="shared" si="3"/>
        <v>829166.66666666826</v>
      </c>
      <c r="C58" s="4">
        <f t="shared" si="0"/>
        <v>4166.666666666667</v>
      </c>
      <c r="D58" s="4">
        <f t="shared" si="1"/>
        <v>1388.8888888888914</v>
      </c>
      <c r="E58" s="4">
        <f>本金均攤[[#This Row],[本金]]+本金均攤[[#This Row],[利息]]</f>
        <v>5555.5555555555584</v>
      </c>
      <c r="G58" s="4">
        <v>41</v>
      </c>
      <c r="H58" s="4">
        <f t="shared" si="4"/>
        <v>856183.14880089439</v>
      </c>
      <c r="I58" s="4">
        <f>本息均攤月繳款-本息均攤[[#This Row],[利息]]</f>
        <v>3625.8184051078342</v>
      </c>
      <c r="J58" s="4">
        <f t="shared" si="2"/>
        <v>1433.0149453433371</v>
      </c>
      <c r="K58" s="4">
        <f>本息均攤[[#This Row],[本金]]+本息均攤[[#This Row],[利息]]</f>
        <v>5058.8333504511711</v>
      </c>
    </row>
    <row r="59" spans="1:11" x14ac:dyDescent="0.55000000000000004">
      <c r="A59" s="4">
        <v>42</v>
      </c>
      <c r="B59" s="4">
        <f t="shared" si="3"/>
        <v>825000.00000000163</v>
      </c>
      <c r="C59" s="4">
        <f t="shared" si="0"/>
        <v>4166.666666666667</v>
      </c>
      <c r="D59" s="4">
        <f t="shared" si="1"/>
        <v>1381.9444444444471</v>
      </c>
      <c r="E59" s="4">
        <f>本金均攤[[#This Row],[本金]]+本金均攤[[#This Row],[利息]]</f>
        <v>5548.611111111114</v>
      </c>
      <c r="G59" s="4">
        <v>42</v>
      </c>
      <c r="H59" s="4">
        <f t="shared" si="4"/>
        <v>852551.28736511141</v>
      </c>
      <c r="I59" s="4">
        <f>本息均攤月繳款-本息均攤[[#This Row],[利息]]</f>
        <v>3631.8614357830138</v>
      </c>
      <c r="J59" s="4">
        <f t="shared" si="2"/>
        <v>1426.9719146681573</v>
      </c>
      <c r="K59" s="4">
        <f>本息均攤[[#This Row],[本金]]+本息均攤[[#This Row],[利息]]</f>
        <v>5058.8333504511711</v>
      </c>
    </row>
    <row r="60" spans="1:11" x14ac:dyDescent="0.55000000000000004">
      <c r="A60" s="4">
        <v>43</v>
      </c>
      <c r="B60" s="4">
        <f t="shared" si="3"/>
        <v>820833.333333335</v>
      </c>
      <c r="C60" s="4">
        <f t="shared" si="0"/>
        <v>4166.666666666667</v>
      </c>
      <c r="D60" s="4">
        <f t="shared" si="1"/>
        <v>1375.0000000000027</v>
      </c>
      <c r="E60" s="4">
        <f>本金均攤[[#This Row],[本金]]+本金均攤[[#This Row],[利息]]</f>
        <v>5541.6666666666697</v>
      </c>
      <c r="G60" s="4">
        <v>43</v>
      </c>
      <c r="H60" s="4">
        <f t="shared" si="4"/>
        <v>848913.37282693537</v>
      </c>
      <c r="I60" s="4">
        <f>本息均攤月繳款-本息均攤[[#This Row],[利息]]</f>
        <v>3637.9145381759854</v>
      </c>
      <c r="J60" s="4">
        <f t="shared" si="2"/>
        <v>1420.9188122751857</v>
      </c>
      <c r="K60" s="4">
        <f>本息均攤[[#This Row],[本金]]+本息均攤[[#This Row],[利息]]</f>
        <v>5058.8333504511711</v>
      </c>
    </row>
    <row r="61" spans="1:11" x14ac:dyDescent="0.55000000000000004">
      <c r="A61" s="4">
        <v>44</v>
      </c>
      <c r="B61" s="4">
        <f t="shared" si="3"/>
        <v>816666.66666666837</v>
      </c>
      <c r="C61" s="4">
        <f t="shared" si="0"/>
        <v>4166.666666666667</v>
      </c>
      <c r="D61" s="4">
        <f t="shared" si="1"/>
        <v>1368.0555555555584</v>
      </c>
      <c r="E61" s="4">
        <f>本金均攤[[#This Row],[本金]]+本金均攤[[#This Row],[利息]]</f>
        <v>5534.7222222222254</v>
      </c>
      <c r="G61" s="4">
        <v>44</v>
      </c>
      <c r="H61" s="4">
        <f t="shared" si="4"/>
        <v>845269.39509786246</v>
      </c>
      <c r="I61" s="4">
        <f>本息均攤月繳款-本息均攤[[#This Row],[利息]]</f>
        <v>3643.9777290729453</v>
      </c>
      <c r="J61" s="4">
        <f t="shared" si="2"/>
        <v>1414.8556213782256</v>
      </c>
      <c r="K61" s="4">
        <f>本息均攤[[#This Row],[本金]]+本息均攤[[#This Row],[利息]]</f>
        <v>5058.8333504511711</v>
      </c>
    </row>
    <row r="62" spans="1:11" x14ac:dyDescent="0.55000000000000004">
      <c r="A62" s="4">
        <v>45</v>
      </c>
      <c r="B62" s="4">
        <f t="shared" si="3"/>
        <v>812500.00000000175</v>
      </c>
      <c r="C62" s="4">
        <f t="shared" si="0"/>
        <v>4166.666666666667</v>
      </c>
      <c r="D62" s="4">
        <f t="shared" si="1"/>
        <v>1361.111111111114</v>
      </c>
      <c r="E62" s="4">
        <f>本金均攤[[#This Row],[本金]]+本金均攤[[#This Row],[利息]]</f>
        <v>5527.777777777781</v>
      </c>
      <c r="G62" s="4">
        <v>45</v>
      </c>
      <c r="H62" s="4">
        <f t="shared" si="4"/>
        <v>841619.3440725744</v>
      </c>
      <c r="I62" s="4">
        <f>本息均攤月繳款-本息均攤[[#This Row],[利息]]</f>
        <v>3650.0510252880667</v>
      </c>
      <c r="J62" s="4">
        <f t="shared" si="2"/>
        <v>1408.7823251631041</v>
      </c>
      <c r="K62" s="4">
        <f>本息均攤[[#This Row],[本金]]+本息均攤[[#This Row],[利息]]</f>
        <v>5058.8333504511711</v>
      </c>
    </row>
    <row r="63" spans="1:11" x14ac:dyDescent="0.55000000000000004">
      <c r="A63" s="4">
        <v>46</v>
      </c>
      <c r="B63" s="4">
        <f t="shared" si="3"/>
        <v>808333.33333333512</v>
      </c>
      <c r="C63" s="4">
        <f t="shared" si="0"/>
        <v>4166.666666666667</v>
      </c>
      <c r="D63" s="4">
        <f t="shared" si="1"/>
        <v>1354.1666666666695</v>
      </c>
      <c r="E63" s="4">
        <f>本金均攤[[#This Row],[本金]]+本金均攤[[#This Row],[利息]]</f>
        <v>5520.8333333333367</v>
      </c>
      <c r="G63" s="4">
        <v>46</v>
      </c>
      <c r="H63" s="4">
        <f t="shared" si="4"/>
        <v>837963.20962891087</v>
      </c>
      <c r="I63" s="4">
        <f>本息均攤月繳款-本息均攤[[#This Row],[利息]]</f>
        <v>3656.1344436635472</v>
      </c>
      <c r="J63" s="4">
        <f t="shared" si="2"/>
        <v>1402.6989067876241</v>
      </c>
      <c r="K63" s="4">
        <f>本息均攤[[#This Row],[本金]]+本息均攤[[#This Row],[利息]]</f>
        <v>5058.8333504511711</v>
      </c>
    </row>
    <row r="64" spans="1:11" x14ac:dyDescent="0.55000000000000004">
      <c r="A64" s="4">
        <v>47</v>
      </c>
      <c r="B64" s="4">
        <f t="shared" si="3"/>
        <v>804166.66666666849</v>
      </c>
      <c r="C64" s="4">
        <f t="shared" si="0"/>
        <v>4166.666666666667</v>
      </c>
      <c r="D64" s="4">
        <f t="shared" si="1"/>
        <v>1347.2222222222251</v>
      </c>
      <c r="E64" s="4">
        <f>本金均攤[[#This Row],[本金]]+本金均攤[[#This Row],[利息]]</f>
        <v>5513.8888888888923</v>
      </c>
      <c r="G64" s="4">
        <v>47</v>
      </c>
      <c r="H64" s="4">
        <f t="shared" si="4"/>
        <v>834300.98162784125</v>
      </c>
      <c r="I64" s="4">
        <f>本息均攤月繳款-本息均攤[[#This Row],[利息]]</f>
        <v>3662.2280010696531</v>
      </c>
      <c r="J64" s="4">
        <f t="shared" si="2"/>
        <v>1396.6053493815182</v>
      </c>
      <c r="K64" s="4">
        <f>本息均攤[[#This Row],[本金]]+本息均攤[[#This Row],[利息]]</f>
        <v>5058.8333504511711</v>
      </c>
    </row>
    <row r="65" spans="1:11" x14ac:dyDescent="0.55000000000000004">
      <c r="A65" s="4">
        <v>48</v>
      </c>
      <c r="B65" s="4">
        <f t="shared" si="3"/>
        <v>800000.00000000186</v>
      </c>
      <c r="C65" s="4">
        <f t="shared" si="0"/>
        <v>4166.666666666667</v>
      </c>
      <c r="D65" s="4">
        <f t="shared" si="1"/>
        <v>1340.2777777777808</v>
      </c>
      <c r="E65" s="4">
        <f>本金均攤[[#This Row],[本金]]+本金均攤[[#This Row],[利息]]</f>
        <v>5506.944444444448</v>
      </c>
      <c r="G65" s="4">
        <v>48</v>
      </c>
      <c r="H65" s="4">
        <f t="shared" si="4"/>
        <v>830632.6499134365</v>
      </c>
      <c r="I65" s="4">
        <f>本息均攤月繳款-本息均攤[[#This Row],[利息]]</f>
        <v>3668.3317144047687</v>
      </c>
      <c r="J65" s="4">
        <f t="shared" si="2"/>
        <v>1390.5016360464022</v>
      </c>
      <c r="K65" s="4">
        <f>本息均攤[[#This Row],[本金]]+本息均攤[[#This Row],[利息]]</f>
        <v>5058.8333504511711</v>
      </c>
    </row>
    <row r="66" spans="1:11" x14ac:dyDescent="0.55000000000000004">
      <c r="A66" s="4">
        <v>49</v>
      </c>
      <c r="B66" s="4">
        <f t="shared" si="3"/>
        <v>795833.33333333523</v>
      </c>
      <c r="C66" s="4">
        <f t="shared" si="0"/>
        <v>4166.666666666667</v>
      </c>
      <c r="D66" s="4">
        <f t="shared" si="1"/>
        <v>1333.3333333333364</v>
      </c>
      <c r="E66" s="4">
        <f>本金均攤[[#This Row],[本金]]+本金均攤[[#This Row],[利息]]</f>
        <v>5500.0000000000036</v>
      </c>
      <c r="G66" s="4">
        <v>49</v>
      </c>
      <c r="H66" s="4">
        <f t="shared" si="4"/>
        <v>826958.20431284106</v>
      </c>
      <c r="I66" s="4">
        <f>本息均攤月繳款-本息均攤[[#This Row],[利息]]</f>
        <v>3674.4456005954435</v>
      </c>
      <c r="J66" s="4">
        <f t="shared" si="2"/>
        <v>1384.3877498557276</v>
      </c>
      <c r="K66" s="4">
        <f>本息均攤[[#This Row],[本金]]+本息均攤[[#This Row],[利息]]</f>
        <v>5058.8333504511711</v>
      </c>
    </row>
    <row r="67" spans="1:11" x14ac:dyDescent="0.55000000000000004">
      <c r="A67" s="4">
        <v>50</v>
      </c>
      <c r="B67" s="4">
        <f t="shared" si="3"/>
        <v>791666.66666666861</v>
      </c>
      <c r="C67" s="4">
        <f t="shared" si="0"/>
        <v>4166.666666666667</v>
      </c>
      <c r="D67" s="4">
        <f t="shared" si="1"/>
        <v>1326.3888888888921</v>
      </c>
      <c r="E67" s="4">
        <f>本金均攤[[#This Row],[本金]]+本金均攤[[#This Row],[利息]]</f>
        <v>5493.0555555555593</v>
      </c>
      <c r="G67" s="4">
        <v>50</v>
      </c>
      <c r="H67" s="4">
        <f t="shared" si="4"/>
        <v>823277.63463624462</v>
      </c>
      <c r="I67" s="4">
        <f>本息均攤月繳款-本息均攤[[#This Row],[利息]]</f>
        <v>3680.5696765964358</v>
      </c>
      <c r="J67" s="4">
        <f t="shared" si="2"/>
        <v>1378.2636738547351</v>
      </c>
      <c r="K67" s="4">
        <f>本息均攤[[#This Row],[本金]]+本息均攤[[#This Row],[利息]]</f>
        <v>5058.8333504511711</v>
      </c>
    </row>
    <row r="68" spans="1:11" x14ac:dyDescent="0.55000000000000004">
      <c r="A68" s="4">
        <v>51</v>
      </c>
      <c r="B68" s="4">
        <f t="shared" si="3"/>
        <v>787500.00000000198</v>
      </c>
      <c r="C68" s="4">
        <f t="shared" si="0"/>
        <v>4166.666666666667</v>
      </c>
      <c r="D68" s="4">
        <f t="shared" si="1"/>
        <v>1319.4444444444478</v>
      </c>
      <c r="E68" s="4">
        <f>本金均攤[[#This Row],[本金]]+本金均攤[[#This Row],[利息]]</f>
        <v>5486.111111111115</v>
      </c>
      <c r="G68" s="4">
        <v>51</v>
      </c>
      <c r="H68" s="4">
        <f t="shared" si="4"/>
        <v>819590.93067685387</v>
      </c>
      <c r="I68" s="4">
        <f>本息均攤月繳款-本息均攤[[#This Row],[利息]]</f>
        <v>3686.703959390763</v>
      </c>
      <c r="J68" s="4">
        <f t="shared" si="2"/>
        <v>1372.1293910604079</v>
      </c>
      <c r="K68" s="4">
        <f>本息均攤[[#This Row],[本金]]+本息均攤[[#This Row],[利息]]</f>
        <v>5058.8333504511711</v>
      </c>
    </row>
    <row r="69" spans="1:11" x14ac:dyDescent="0.55000000000000004">
      <c r="A69" s="4">
        <v>52</v>
      </c>
      <c r="B69" s="4">
        <f t="shared" si="3"/>
        <v>783333.33333333535</v>
      </c>
      <c r="C69" s="4">
        <f t="shared" si="0"/>
        <v>4166.666666666667</v>
      </c>
      <c r="D69" s="4">
        <f t="shared" si="1"/>
        <v>1312.5000000000034</v>
      </c>
      <c r="E69" s="4">
        <f>本金均攤[[#This Row],[本金]]+本金均攤[[#This Row],[利息]]</f>
        <v>5479.1666666666706</v>
      </c>
      <c r="G69" s="4">
        <v>52</v>
      </c>
      <c r="H69" s="4">
        <f t="shared" si="4"/>
        <v>815898.08221086417</v>
      </c>
      <c r="I69" s="4">
        <f>本息均攤月繳款-本息均攤[[#This Row],[利息]]</f>
        <v>3692.8484659897476</v>
      </c>
      <c r="J69" s="4">
        <f t="shared" si="2"/>
        <v>1365.9848844614232</v>
      </c>
      <c r="K69" s="4">
        <f>本息均攤[[#This Row],[本金]]+本息均攤[[#This Row],[利息]]</f>
        <v>5058.8333504511711</v>
      </c>
    </row>
    <row r="70" spans="1:11" x14ac:dyDescent="0.55000000000000004">
      <c r="A70" s="4">
        <v>53</v>
      </c>
      <c r="B70" s="4">
        <f t="shared" si="3"/>
        <v>779166.66666666872</v>
      </c>
      <c r="C70" s="4">
        <f t="shared" si="0"/>
        <v>4166.666666666667</v>
      </c>
      <c r="D70" s="4">
        <f t="shared" si="1"/>
        <v>1305.5555555555591</v>
      </c>
      <c r="E70" s="4">
        <f>本金均攤[[#This Row],[本金]]+本金均攤[[#This Row],[利息]]</f>
        <v>5472.2222222222263</v>
      </c>
      <c r="G70" s="4">
        <v>53</v>
      </c>
      <c r="H70" s="4">
        <f t="shared" si="4"/>
        <v>812199.07899743109</v>
      </c>
      <c r="I70" s="4">
        <f>本息均攤月繳款-本息均攤[[#This Row],[利息]]</f>
        <v>3699.003213433064</v>
      </c>
      <c r="J70" s="4">
        <f t="shared" si="2"/>
        <v>1359.8301370181071</v>
      </c>
      <c r="K70" s="4">
        <f>本息均攤[[#This Row],[本金]]+本息均攤[[#This Row],[利息]]</f>
        <v>5058.8333504511711</v>
      </c>
    </row>
    <row r="71" spans="1:11" x14ac:dyDescent="0.55000000000000004">
      <c r="A71" s="4">
        <v>54</v>
      </c>
      <c r="B71" s="4">
        <f t="shared" si="3"/>
        <v>775000.0000000021</v>
      </c>
      <c r="C71" s="4">
        <f t="shared" si="0"/>
        <v>4166.666666666667</v>
      </c>
      <c r="D71" s="4">
        <f t="shared" si="1"/>
        <v>1298.6111111111145</v>
      </c>
      <c r="E71" s="4">
        <f>本金均攤[[#This Row],[本金]]+本金均攤[[#This Row],[利息]]</f>
        <v>5465.277777777781</v>
      </c>
      <c r="G71" s="4">
        <v>54</v>
      </c>
      <c r="H71" s="4">
        <f t="shared" si="4"/>
        <v>808493.91077864228</v>
      </c>
      <c r="I71" s="4">
        <f>本息均攤月繳款-本息均攤[[#This Row],[利息]]</f>
        <v>3705.1682187887859</v>
      </c>
      <c r="J71" s="4">
        <f t="shared" si="2"/>
        <v>1353.6651316623852</v>
      </c>
      <c r="K71" s="4">
        <f>本息均攤[[#This Row],[本金]]+本息均攤[[#This Row],[利息]]</f>
        <v>5058.8333504511711</v>
      </c>
    </row>
    <row r="72" spans="1:11" x14ac:dyDescent="0.55000000000000004">
      <c r="A72" s="4">
        <v>55</v>
      </c>
      <c r="B72" s="4">
        <f t="shared" si="3"/>
        <v>770833.33333333547</v>
      </c>
      <c r="C72" s="4">
        <f t="shared" si="0"/>
        <v>4166.666666666667</v>
      </c>
      <c r="D72" s="4">
        <f t="shared" si="1"/>
        <v>1291.6666666666702</v>
      </c>
      <c r="E72" s="4">
        <f>本金均攤[[#This Row],[本金]]+本金均攤[[#This Row],[利息]]</f>
        <v>5458.3333333333376</v>
      </c>
      <c r="G72" s="4">
        <v>55</v>
      </c>
      <c r="H72" s="4">
        <f t="shared" si="4"/>
        <v>804782.5672794889</v>
      </c>
      <c r="I72" s="4">
        <f>本息均攤月繳款-本息均攤[[#This Row],[利息]]</f>
        <v>3711.3434991534341</v>
      </c>
      <c r="J72" s="4">
        <f t="shared" si="2"/>
        <v>1347.4898512977372</v>
      </c>
      <c r="K72" s="4">
        <f>本息均攤[[#This Row],[本金]]+本息均攤[[#This Row],[利息]]</f>
        <v>5058.8333504511711</v>
      </c>
    </row>
    <row r="73" spans="1:11" x14ac:dyDescent="0.55000000000000004">
      <c r="A73" s="4">
        <v>56</v>
      </c>
      <c r="B73" s="4">
        <f t="shared" si="3"/>
        <v>766666.66666666884</v>
      </c>
      <c r="C73" s="4">
        <f t="shared" si="0"/>
        <v>4166.666666666667</v>
      </c>
      <c r="D73" s="4">
        <f t="shared" si="1"/>
        <v>1284.7222222222258</v>
      </c>
      <c r="E73" s="4">
        <f>本金均攤[[#This Row],[本金]]+本金均攤[[#This Row],[利息]]</f>
        <v>5451.3888888888923</v>
      </c>
      <c r="G73" s="4">
        <v>56</v>
      </c>
      <c r="H73" s="4">
        <f t="shared" si="4"/>
        <v>801065.03820783691</v>
      </c>
      <c r="I73" s="4">
        <f>本息均攤月繳款-本息均攤[[#This Row],[利息]]</f>
        <v>3717.529071652023</v>
      </c>
      <c r="J73" s="4">
        <f t="shared" si="2"/>
        <v>1341.3042787991483</v>
      </c>
      <c r="K73" s="4">
        <f>本息均攤[[#This Row],[本金]]+本息均攤[[#This Row],[利息]]</f>
        <v>5058.8333504511711</v>
      </c>
    </row>
    <row r="74" spans="1:11" x14ac:dyDescent="0.55000000000000004">
      <c r="A74" s="4">
        <v>57</v>
      </c>
      <c r="B74" s="4">
        <f t="shared" si="3"/>
        <v>762500.00000000221</v>
      </c>
      <c r="C74" s="4">
        <f t="shared" si="0"/>
        <v>4166.666666666667</v>
      </c>
      <c r="D74" s="4">
        <f t="shared" si="1"/>
        <v>1277.7777777777815</v>
      </c>
      <c r="E74" s="4">
        <f>本金均攤[[#This Row],[本金]]+本金均攤[[#This Row],[利息]]</f>
        <v>5444.4444444444489</v>
      </c>
      <c r="G74" s="4">
        <v>57</v>
      </c>
      <c r="H74" s="4">
        <f t="shared" si="4"/>
        <v>797341.31325439876</v>
      </c>
      <c r="I74" s="4">
        <f>本息均攤月繳款-本息均攤[[#This Row],[利息]]</f>
        <v>3723.7249534381099</v>
      </c>
      <c r="J74" s="4">
        <f t="shared" si="2"/>
        <v>1335.1083970130614</v>
      </c>
      <c r="K74" s="4">
        <f>本息均攤[[#This Row],[本金]]+本息均攤[[#This Row],[利息]]</f>
        <v>5058.8333504511711</v>
      </c>
    </row>
    <row r="75" spans="1:11" x14ac:dyDescent="0.55000000000000004">
      <c r="A75" s="4">
        <v>58</v>
      </c>
      <c r="B75" s="4">
        <f t="shared" si="3"/>
        <v>758333.33333333558</v>
      </c>
      <c r="C75" s="4">
        <f t="shared" si="0"/>
        <v>4166.666666666667</v>
      </c>
      <c r="D75" s="4">
        <f t="shared" si="1"/>
        <v>1270.8333333333369</v>
      </c>
      <c r="E75" s="4">
        <f>本金均攤[[#This Row],[本金]]+本金均攤[[#This Row],[利息]]</f>
        <v>5437.5000000000036</v>
      </c>
      <c r="G75" s="4">
        <v>58</v>
      </c>
      <c r="H75" s="4">
        <f t="shared" si="4"/>
        <v>793611.38209270488</v>
      </c>
      <c r="I75" s="4">
        <f>本息均攤月繳款-本息均攤[[#This Row],[利息]]</f>
        <v>3729.9311616938398</v>
      </c>
      <c r="J75" s="4">
        <f t="shared" si="2"/>
        <v>1328.9021887573313</v>
      </c>
      <c r="K75" s="4">
        <f>本息均攤[[#This Row],[本金]]+本息均攤[[#This Row],[利息]]</f>
        <v>5058.8333504511711</v>
      </c>
    </row>
    <row r="76" spans="1:11" x14ac:dyDescent="0.55000000000000004">
      <c r="A76" s="4">
        <v>59</v>
      </c>
      <c r="B76" s="4">
        <f t="shared" si="3"/>
        <v>754166.66666666896</v>
      </c>
      <c r="C76" s="4">
        <f t="shared" si="0"/>
        <v>4166.666666666667</v>
      </c>
      <c r="D76" s="4">
        <f t="shared" si="1"/>
        <v>1263.8888888888926</v>
      </c>
      <c r="E76" s="4">
        <f>本金均攤[[#This Row],[本金]]+本金均攤[[#This Row],[利息]]</f>
        <v>5430.5555555555593</v>
      </c>
      <c r="G76" s="4">
        <v>59</v>
      </c>
      <c r="H76" s="4">
        <f t="shared" si="4"/>
        <v>789875.23437907489</v>
      </c>
      <c r="I76" s="4">
        <f>本息均攤月繳款-本息均攤[[#This Row],[利息]]</f>
        <v>3736.1477136299964</v>
      </c>
      <c r="J76" s="4">
        <f t="shared" si="2"/>
        <v>1322.685636821175</v>
      </c>
      <c r="K76" s="4">
        <f>本息均攤[[#This Row],[本金]]+本息均攤[[#This Row],[利息]]</f>
        <v>5058.8333504511711</v>
      </c>
    </row>
    <row r="77" spans="1:11" x14ac:dyDescent="0.55000000000000004">
      <c r="A77" s="4">
        <v>60</v>
      </c>
      <c r="B77" s="4">
        <f t="shared" si="3"/>
        <v>750000.00000000233</v>
      </c>
      <c r="C77" s="4">
        <f t="shared" si="0"/>
        <v>4166.666666666667</v>
      </c>
      <c r="D77" s="4">
        <f t="shared" si="1"/>
        <v>1256.9444444444482</v>
      </c>
      <c r="E77" s="4">
        <f>本金均攤[[#This Row],[本金]]+本金均攤[[#This Row],[利息]]</f>
        <v>5423.611111111115</v>
      </c>
      <c r="G77" s="4">
        <v>60</v>
      </c>
      <c r="H77" s="4">
        <f t="shared" si="4"/>
        <v>786132.85975258879</v>
      </c>
      <c r="I77" s="4">
        <f>本息均攤月繳款-本息均攤[[#This Row],[利息]]</f>
        <v>3742.3746264860465</v>
      </c>
      <c r="J77" s="4">
        <f t="shared" si="2"/>
        <v>1316.4587239651248</v>
      </c>
      <c r="K77" s="4">
        <f>本息均攤[[#This Row],[本金]]+本息均攤[[#This Row],[利息]]</f>
        <v>5058.8333504511711</v>
      </c>
    </row>
    <row r="78" spans="1:11" x14ac:dyDescent="0.55000000000000004">
      <c r="A78" s="4">
        <v>61</v>
      </c>
      <c r="B78" s="4">
        <f t="shared" si="3"/>
        <v>745833.3333333357</v>
      </c>
      <c r="C78" s="4">
        <f t="shared" si="0"/>
        <v>4166.666666666667</v>
      </c>
      <c r="D78" s="4">
        <f t="shared" si="1"/>
        <v>1250.0000000000039</v>
      </c>
      <c r="E78" s="4">
        <f>本金均攤[[#This Row],[本金]]+本金均攤[[#This Row],[利息]]</f>
        <v>5416.6666666666706</v>
      </c>
      <c r="G78" s="4">
        <v>61</v>
      </c>
      <c r="H78" s="4">
        <f t="shared" si="4"/>
        <v>782384.2478350586</v>
      </c>
      <c r="I78" s="4">
        <f>本息均攤月繳款-本息均攤[[#This Row],[利息]]</f>
        <v>3748.6119175301901</v>
      </c>
      <c r="J78" s="4">
        <f t="shared" si="2"/>
        <v>1310.2214329209812</v>
      </c>
      <c r="K78" s="4">
        <f>本息均攤[[#This Row],[本金]]+本息均攤[[#This Row],[利息]]</f>
        <v>5058.8333504511711</v>
      </c>
    </row>
    <row r="79" spans="1:11" x14ac:dyDescent="0.55000000000000004">
      <c r="A79" s="4">
        <v>62</v>
      </c>
      <c r="B79" s="4">
        <f t="shared" si="3"/>
        <v>741666.66666666907</v>
      </c>
      <c r="C79" s="4">
        <f t="shared" si="0"/>
        <v>4166.666666666667</v>
      </c>
      <c r="D79" s="4">
        <f t="shared" si="1"/>
        <v>1243.0555555555595</v>
      </c>
      <c r="E79" s="4">
        <f>本金均攤[[#This Row],[本金]]+本金均攤[[#This Row],[利息]]</f>
        <v>5409.7222222222263</v>
      </c>
      <c r="G79" s="4">
        <v>62</v>
      </c>
      <c r="H79" s="4">
        <f t="shared" si="4"/>
        <v>778629.38823099923</v>
      </c>
      <c r="I79" s="4">
        <f>本息均攤月繳款-本息均攤[[#This Row],[利息]]</f>
        <v>3754.8596040594066</v>
      </c>
      <c r="J79" s="4">
        <f t="shared" si="2"/>
        <v>1303.9737463917643</v>
      </c>
      <c r="K79" s="4">
        <f>本息均攤[[#This Row],[本金]]+本息均攤[[#This Row],[利息]]</f>
        <v>5058.8333504511711</v>
      </c>
    </row>
    <row r="80" spans="1:11" x14ac:dyDescent="0.55000000000000004">
      <c r="A80" s="4">
        <v>63</v>
      </c>
      <c r="B80" s="4">
        <f t="shared" si="3"/>
        <v>737500.00000000244</v>
      </c>
      <c r="C80" s="4">
        <f t="shared" si="0"/>
        <v>4166.666666666667</v>
      </c>
      <c r="D80" s="4">
        <f t="shared" si="1"/>
        <v>1236.1111111111152</v>
      </c>
      <c r="E80" s="4">
        <f>本金均攤[[#This Row],[本金]]+本金均攤[[#This Row],[利息]]</f>
        <v>5402.7777777777819</v>
      </c>
      <c r="G80" s="4">
        <v>63</v>
      </c>
      <c r="H80" s="4">
        <f t="shared" si="4"/>
        <v>774868.27052759973</v>
      </c>
      <c r="I80" s="4">
        <f>本息均攤月繳款-本息均攤[[#This Row],[利息]]</f>
        <v>3761.1177033995054</v>
      </c>
      <c r="J80" s="4">
        <f t="shared" si="2"/>
        <v>1297.7156470516654</v>
      </c>
      <c r="K80" s="4">
        <f>本息均攤[[#This Row],[本金]]+本息均攤[[#This Row],[利息]]</f>
        <v>5058.8333504511711</v>
      </c>
    </row>
    <row r="81" spans="1:11" x14ac:dyDescent="0.55000000000000004">
      <c r="A81" s="4">
        <v>64</v>
      </c>
      <c r="B81" s="4">
        <f t="shared" si="3"/>
        <v>733333.33333333582</v>
      </c>
      <c r="C81" s="4">
        <f t="shared" si="0"/>
        <v>4166.666666666667</v>
      </c>
      <c r="D81" s="4">
        <f t="shared" si="1"/>
        <v>1229.1666666666708</v>
      </c>
      <c r="E81" s="4">
        <f>本金均攤[[#This Row],[本金]]+本金均攤[[#This Row],[利息]]</f>
        <v>5395.8333333333376</v>
      </c>
      <c r="G81" s="4">
        <v>64</v>
      </c>
      <c r="H81" s="4">
        <f t="shared" si="4"/>
        <v>771100.88429469452</v>
      </c>
      <c r="I81" s="4">
        <f>本息均攤月繳款-本息均攤[[#This Row],[利息]]</f>
        <v>3767.3862329051717</v>
      </c>
      <c r="J81" s="4">
        <f t="shared" si="2"/>
        <v>1291.4471175459996</v>
      </c>
      <c r="K81" s="4">
        <f>本息均攤[[#This Row],[本金]]+本息均攤[[#This Row],[利息]]</f>
        <v>5058.8333504511711</v>
      </c>
    </row>
    <row r="82" spans="1:11" x14ac:dyDescent="0.55000000000000004">
      <c r="A82" s="4">
        <v>65</v>
      </c>
      <c r="B82" s="4">
        <f t="shared" si="3"/>
        <v>729166.66666666919</v>
      </c>
      <c r="C82" s="4">
        <f t="shared" ref="C82:C145" si="5">貸款金額/期數</f>
        <v>4166.666666666667</v>
      </c>
      <c r="D82" s="4">
        <f t="shared" ref="D82:D145" si="6">B81*年利率/12</f>
        <v>1222.2222222222265</v>
      </c>
      <c r="E82" s="4">
        <f>本金均攤[[#This Row],[本金]]+本金均攤[[#This Row],[利息]]</f>
        <v>5388.8888888888932</v>
      </c>
      <c r="G82" s="4">
        <v>65</v>
      </c>
      <c r="H82" s="4">
        <f t="shared" si="4"/>
        <v>767327.21908473456</v>
      </c>
      <c r="I82" s="4">
        <f>本息均攤月繳款-本息均攤[[#This Row],[利息]]</f>
        <v>3773.6652099600133</v>
      </c>
      <c r="J82" s="4">
        <f t="shared" ref="J82:J145" si="7">H81*年利率/12</f>
        <v>1285.1681404911576</v>
      </c>
      <c r="K82" s="4">
        <f>本息均攤[[#This Row],[本金]]+本息均攤[[#This Row],[利息]]</f>
        <v>5058.8333504511711</v>
      </c>
    </row>
    <row r="83" spans="1:11" x14ac:dyDescent="0.55000000000000004">
      <c r="A83" s="4">
        <v>66</v>
      </c>
      <c r="B83" s="4">
        <f t="shared" ref="B83:B146" si="8">B82-C83</f>
        <v>725000.00000000256</v>
      </c>
      <c r="C83" s="4">
        <f t="shared" si="5"/>
        <v>4166.666666666667</v>
      </c>
      <c r="D83" s="4">
        <f t="shared" si="6"/>
        <v>1215.2777777777821</v>
      </c>
      <c r="E83" s="4">
        <f>本金均攤[[#This Row],[本金]]+本金均攤[[#This Row],[利息]]</f>
        <v>5381.9444444444489</v>
      </c>
      <c r="G83" s="4">
        <v>66</v>
      </c>
      <c r="H83" s="4">
        <f t="shared" ref="H83:H146" si="9">H82-I83</f>
        <v>763547.26443275798</v>
      </c>
      <c r="I83" s="4">
        <f>本息均攤月繳款-本息均攤[[#This Row],[利息]]</f>
        <v>3779.9546519766136</v>
      </c>
      <c r="J83" s="4">
        <f t="shared" si="7"/>
        <v>1278.8786984745577</v>
      </c>
      <c r="K83" s="4">
        <f>本息均攤[[#This Row],[本金]]+本息均攤[[#This Row],[利息]]</f>
        <v>5058.8333504511711</v>
      </c>
    </row>
    <row r="84" spans="1:11" x14ac:dyDescent="0.55000000000000004">
      <c r="A84" s="4">
        <v>67</v>
      </c>
      <c r="B84" s="4">
        <f t="shared" si="8"/>
        <v>720833.33333333593</v>
      </c>
      <c r="C84" s="4">
        <f t="shared" si="5"/>
        <v>4166.666666666667</v>
      </c>
      <c r="D84" s="4">
        <f t="shared" si="6"/>
        <v>1208.3333333333376</v>
      </c>
      <c r="E84" s="4">
        <f>本金均攤[[#This Row],[本金]]+本金均攤[[#This Row],[利息]]</f>
        <v>5375.0000000000045</v>
      </c>
      <c r="G84" s="4">
        <v>67</v>
      </c>
      <c r="H84" s="4">
        <f t="shared" si="9"/>
        <v>759761.00985636143</v>
      </c>
      <c r="I84" s="4">
        <f>本息均攤月繳款-本息均攤[[#This Row],[利息]]</f>
        <v>3786.2545763965745</v>
      </c>
      <c r="J84" s="4">
        <f t="shared" si="7"/>
        <v>1272.5787740545966</v>
      </c>
      <c r="K84" s="4">
        <f>本息均攤[[#This Row],[本金]]+本息均攤[[#This Row],[利息]]</f>
        <v>5058.8333504511711</v>
      </c>
    </row>
    <row r="85" spans="1:11" x14ac:dyDescent="0.55000000000000004">
      <c r="A85" s="4">
        <v>68</v>
      </c>
      <c r="B85" s="4">
        <f t="shared" si="8"/>
        <v>716666.66666666931</v>
      </c>
      <c r="C85" s="4">
        <f t="shared" si="5"/>
        <v>4166.666666666667</v>
      </c>
      <c r="D85" s="4">
        <f t="shared" si="6"/>
        <v>1201.3888888888932</v>
      </c>
      <c r="E85" s="4">
        <f>本金均攤[[#This Row],[本金]]+本金均攤[[#This Row],[利息]]</f>
        <v>5368.0555555555602</v>
      </c>
      <c r="G85" s="4">
        <v>68</v>
      </c>
      <c r="H85" s="4">
        <f t="shared" si="9"/>
        <v>755968.44485567091</v>
      </c>
      <c r="I85" s="4">
        <f>本息均攤月繳款-本息均攤[[#This Row],[利息]]</f>
        <v>3792.5650006905689</v>
      </c>
      <c r="J85" s="4">
        <f t="shared" si="7"/>
        <v>1266.2683497606024</v>
      </c>
      <c r="K85" s="4">
        <f>本息均攤[[#This Row],[本金]]+本息均攤[[#This Row],[利息]]</f>
        <v>5058.8333504511711</v>
      </c>
    </row>
    <row r="86" spans="1:11" x14ac:dyDescent="0.55000000000000004">
      <c r="A86" s="4">
        <v>69</v>
      </c>
      <c r="B86" s="4">
        <f t="shared" si="8"/>
        <v>712500.00000000268</v>
      </c>
      <c r="C86" s="4">
        <f t="shared" si="5"/>
        <v>4166.666666666667</v>
      </c>
      <c r="D86" s="4">
        <f t="shared" si="6"/>
        <v>1194.4444444444489</v>
      </c>
      <c r="E86" s="4">
        <f>本金均攤[[#This Row],[本金]]+本金均攤[[#This Row],[利息]]</f>
        <v>5361.1111111111159</v>
      </c>
      <c r="G86" s="4">
        <v>69</v>
      </c>
      <c r="H86" s="4">
        <f t="shared" si="9"/>
        <v>752169.5589133125</v>
      </c>
      <c r="I86" s="4">
        <f>本息均攤月繳款-本息均攤[[#This Row],[利息]]</f>
        <v>3798.8859423583863</v>
      </c>
      <c r="J86" s="4">
        <f t="shared" si="7"/>
        <v>1259.9474080927848</v>
      </c>
      <c r="K86" s="4">
        <f>本息均攤[[#This Row],[本金]]+本息均攤[[#This Row],[利息]]</f>
        <v>5058.8333504511711</v>
      </c>
    </row>
    <row r="87" spans="1:11" x14ac:dyDescent="0.55000000000000004">
      <c r="A87" s="4">
        <v>70</v>
      </c>
      <c r="B87" s="4">
        <f t="shared" si="8"/>
        <v>708333.33333333605</v>
      </c>
      <c r="C87" s="4">
        <f t="shared" si="5"/>
        <v>4166.666666666667</v>
      </c>
      <c r="D87" s="4">
        <f t="shared" si="6"/>
        <v>1187.5000000000045</v>
      </c>
      <c r="E87" s="4">
        <f>本金均攤[[#This Row],[本金]]+本金均攤[[#This Row],[利息]]</f>
        <v>5354.1666666666715</v>
      </c>
      <c r="G87" s="4">
        <v>70</v>
      </c>
      <c r="H87" s="4">
        <f t="shared" si="9"/>
        <v>748364.34149438352</v>
      </c>
      <c r="I87" s="4">
        <f>本息均攤月繳款-本息均攤[[#This Row],[利息]]</f>
        <v>3805.2174189289835</v>
      </c>
      <c r="J87" s="4">
        <f t="shared" si="7"/>
        <v>1253.6159315221876</v>
      </c>
      <c r="K87" s="4">
        <f>本息均攤[[#This Row],[本金]]+本息均攤[[#This Row],[利息]]</f>
        <v>5058.8333504511711</v>
      </c>
    </row>
    <row r="88" spans="1:11" x14ac:dyDescent="0.55000000000000004">
      <c r="A88" s="4">
        <v>71</v>
      </c>
      <c r="B88" s="4">
        <f t="shared" si="8"/>
        <v>704166.66666666942</v>
      </c>
      <c r="C88" s="4">
        <f t="shared" si="5"/>
        <v>4166.666666666667</v>
      </c>
      <c r="D88" s="4">
        <f t="shared" si="6"/>
        <v>1180.55555555556</v>
      </c>
      <c r="E88" s="4">
        <f>本金均攤[[#This Row],[本金]]+本金均攤[[#This Row],[利息]]</f>
        <v>5347.2222222222272</v>
      </c>
      <c r="G88" s="4">
        <v>71</v>
      </c>
      <c r="H88" s="4">
        <f t="shared" si="9"/>
        <v>744552.78204642294</v>
      </c>
      <c r="I88" s="4">
        <f>本息均攤月繳款-本息均攤[[#This Row],[利息]]</f>
        <v>3811.5594479605315</v>
      </c>
      <c r="J88" s="4">
        <f t="shared" si="7"/>
        <v>1247.2739024906393</v>
      </c>
      <c r="K88" s="4">
        <f>本息均攤[[#This Row],[本金]]+本息均攤[[#This Row],[利息]]</f>
        <v>5058.8333504511711</v>
      </c>
    </row>
    <row r="89" spans="1:11" x14ac:dyDescent="0.55000000000000004">
      <c r="A89" s="4">
        <v>72</v>
      </c>
      <c r="B89" s="4">
        <f t="shared" si="8"/>
        <v>700000.00000000279</v>
      </c>
      <c r="C89" s="4">
        <f t="shared" si="5"/>
        <v>4166.666666666667</v>
      </c>
      <c r="D89" s="4">
        <f t="shared" si="6"/>
        <v>1173.6111111111156</v>
      </c>
      <c r="E89" s="4">
        <f>本金均攤[[#This Row],[本金]]+本金均攤[[#This Row],[利息]]</f>
        <v>5340.2777777777828</v>
      </c>
      <c r="G89" s="4">
        <v>72</v>
      </c>
      <c r="H89" s="4">
        <f t="shared" si="9"/>
        <v>740734.86999938253</v>
      </c>
      <c r="I89" s="4">
        <f>本息均攤月繳款-本息均攤[[#This Row],[利息]]</f>
        <v>3817.9120470404659</v>
      </c>
      <c r="J89" s="4">
        <f t="shared" si="7"/>
        <v>1240.9213034107049</v>
      </c>
      <c r="K89" s="4">
        <f>本息均攤[[#This Row],[本金]]+本息均攤[[#This Row],[利息]]</f>
        <v>5058.8333504511711</v>
      </c>
    </row>
    <row r="90" spans="1:11" x14ac:dyDescent="0.55000000000000004">
      <c r="A90" s="4">
        <v>73</v>
      </c>
      <c r="B90" s="4">
        <f t="shared" si="8"/>
        <v>695833.33333333617</v>
      </c>
      <c r="C90" s="4">
        <f t="shared" si="5"/>
        <v>4166.666666666667</v>
      </c>
      <c r="D90" s="4">
        <f t="shared" si="6"/>
        <v>1166.6666666666713</v>
      </c>
      <c r="E90" s="4">
        <f>本金均攤[[#This Row],[本金]]+本金均攤[[#This Row],[利息]]</f>
        <v>5333.3333333333385</v>
      </c>
      <c r="G90" s="4">
        <v>73</v>
      </c>
      <c r="H90" s="4">
        <f t="shared" si="9"/>
        <v>736910.59476559702</v>
      </c>
      <c r="I90" s="4">
        <f>本息均攤月繳款-本息均攤[[#This Row],[利息]]</f>
        <v>3824.2752337855336</v>
      </c>
      <c r="J90" s="4">
        <f t="shared" si="7"/>
        <v>1234.5581166656375</v>
      </c>
      <c r="K90" s="4">
        <f>本息均攤[[#This Row],[本金]]+本息均攤[[#This Row],[利息]]</f>
        <v>5058.8333504511711</v>
      </c>
    </row>
    <row r="91" spans="1:11" x14ac:dyDescent="0.55000000000000004">
      <c r="A91" s="4">
        <v>74</v>
      </c>
      <c r="B91" s="4">
        <f t="shared" si="8"/>
        <v>691666.66666666954</v>
      </c>
      <c r="C91" s="4">
        <f t="shared" si="5"/>
        <v>4166.666666666667</v>
      </c>
      <c r="D91" s="4">
        <f t="shared" si="6"/>
        <v>1159.7222222222269</v>
      </c>
      <c r="E91" s="4">
        <f>本金均攤[[#This Row],[本金]]+本金均攤[[#This Row],[利息]]</f>
        <v>5326.3888888888941</v>
      </c>
      <c r="G91" s="4">
        <v>74</v>
      </c>
      <c r="H91" s="4">
        <f t="shared" si="9"/>
        <v>733079.94573975517</v>
      </c>
      <c r="I91" s="4">
        <f>本息均攤月繳款-本息均攤[[#This Row],[利息]]</f>
        <v>3830.6490258418426</v>
      </c>
      <c r="J91" s="4">
        <f t="shared" si="7"/>
        <v>1228.1843246093283</v>
      </c>
      <c r="K91" s="4">
        <f>本息均攤[[#This Row],[本金]]+本息均攤[[#This Row],[利息]]</f>
        <v>5058.8333504511711</v>
      </c>
    </row>
    <row r="92" spans="1:11" x14ac:dyDescent="0.55000000000000004">
      <c r="A92" s="4">
        <v>75</v>
      </c>
      <c r="B92" s="4">
        <f t="shared" si="8"/>
        <v>687500.00000000291</v>
      </c>
      <c r="C92" s="4">
        <f t="shared" si="5"/>
        <v>4166.666666666667</v>
      </c>
      <c r="D92" s="4">
        <f t="shared" si="6"/>
        <v>1152.7777777777826</v>
      </c>
      <c r="E92" s="4">
        <f>本金均攤[[#This Row],[本金]]+本金均攤[[#This Row],[利息]]</f>
        <v>5319.4444444444498</v>
      </c>
      <c r="G92" s="4">
        <v>75</v>
      </c>
      <c r="H92" s="4">
        <f t="shared" si="9"/>
        <v>729242.91229887027</v>
      </c>
      <c r="I92" s="4">
        <f>本息均攤月繳款-本息均攤[[#This Row],[利息]]</f>
        <v>3837.0334408849121</v>
      </c>
      <c r="J92" s="4">
        <f t="shared" si="7"/>
        <v>1221.7999095662587</v>
      </c>
      <c r="K92" s="4">
        <f>本息均攤[[#This Row],[本金]]+本息均攤[[#This Row],[利息]]</f>
        <v>5058.8333504511711</v>
      </c>
    </row>
    <row r="93" spans="1:11" x14ac:dyDescent="0.55000000000000004">
      <c r="A93" s="4">
        <v>76</v>
      </c>
      <c r="B93" s="4">
        <f t="shared" si="8"/>
        <v>683333.33333333628</v>
      </c>
      <c r="C93" s="4">
        <f t="shared" si="5"/>
        <v>4166.666666666667</v>
      </c>
      <c r="D93" s="4">
        <f t="shared" si="6"/>
        <v>1145.8333333333383</v>
      </c>
      <c r="E93" s="4">
        <f>本金均攤[[#This Row],[本金]]+本金均攤[[#This Row],[利息]]</f>
        <v>5312.5000000000055</v>
      </c>
      <c r="G93" s="4">
        <v>76</v>
      </c>
      <c r="H93" s="4">
        <f t="shared" si="9"/>
        <v>725399.48380225059</v>
      </c>
      <c r="I93" s="4">
        <f>本息均攤月繳款-本息均攤[[#This Row],[利息]]</f>
        <v>3843.4284966197206</v>
      </c>
      <c r="J93" s="4">
        <f t="shared" si="7"/>
        <v>1215.4048538314505</v>
      </c>
      <c r="K93" s="4">
        <f>本息均攤[[#This Row],[本金]]+本息均攤[[#This Row],[利息]]</f>
        <v>5058.8333504511711</v>
      </c>
    </row>
    <row r="94" spans="1:11" x14ac:dyDescent="0.55000000000000004">
      <c r="A94" s="4">
        <v>77</v>
      </c>
      <c r="B94" s="4">
        <f t="shared" si="8"/>
        <v>679166.66666666965</v>
      </c>
      <c r="C94" s="4">
        <f t="shared" si="5"/>
        <v>4166.666666666667</v>
      </c>
      <c r="D94" s="4">
        <f t="shared" si="6"/>
        <v>1138.8888888888939</v>
      </c>
      <c r="E94" s="4">
        <f>本金均攤[[#This Row],[本金]]+本金均攤[[#This Row],[利息]]</f>
        <v>5305.5555555555611</v>
      </c>
      <c r="G94" s="4">
        <v>77</v>
      </c>
      <c r="H94" s="4">
        <f t="shared" si="9"/>
        <v>721549.64959146979</v>
      </c>
      <c r="I94" s="4">
        <f>本息均攤月繳款-本息均攤[[#This Row],[利息]]</f>
        <v>3849.8342107807534</v>
      </c>
      <c r="J94" s="4">
        <f t="shared" si="7"/>
        <v>1208.9991396704177</v>
      </c>
      <c r="K94" s="4">
        <f>本息均攤[[#This Row],[本金]]+本息均攤[[#This Row],[利息]]</f>
        <v>5058.8333504511711</v>
      </c>
    </row>
    <row r="95" spans="1:11" x14ac:dyDescent="0.55000000000000004">
      <c r="A95" s="4">
        <v>78</v>
      </c>
      <c r="B95" s="4">
        <f t="shared" si="8"/>
        <v>675000.00000000303</v>
      </c>
      <c r="C95" s="4">
        <f t="shared" si="5"/>
        <v>4166.666666666667</v>
      </c>
      <c r="D95" s="4">
        <f t="shared" si="6"/>
        <v>1131.9444444444496</v>
      </c>
      <c r="E95" s="4">
        <f>本金均攤[[#This Row],[本金]]+本金均攤[[#This Row],[利息]]</f>
        <v>5298.6111111111168</v>
      </c>
      <c r="G95" s="4">
        <v>78</v>
      </c>
      <c r="H95" s="4">
        <f t="shared" si="9"/>
        <v>717693.39899033774</v>
      </c>
      <c r="I95" s="4">
        <f>本息均攤月繳款-本息均攤[[#This Row],[利息]]</f>
        <v>3856.2506011320547</v>
      </c>
      <c r="J95" s="4">
        <f t="shared" si="7"/>
        <v>1202.5827493191164</v>
      </c>
      <c r="K95" s="4">
        <f>本息均攤[[#This Row],[本金]]+本息均攤[[#This Row],[利息]]</f>
        <v>5058.8333504511711</v>
      </c>
    </row>
    <row r="96" spans="1:11" x14ac:dyDescent="0.55000000000000004">
      <c r="A96" s="4">
        <v>79</v>
      </c>
      <c r="B96" s="4">
        <f t="shared" si="8"/>
        <v>670833.3333333364</v>
      </c>
      <c r="C96" s="4">
        <f t="shared" si="5"/>
        <v>4166.666666666667</v>
      </c>
      <c r="D96" s="4">
        <f t="shared" si="6"/>
        <v>1125.000000000005</v>
      </c>
      <c r="E96" s="4">
        <f>本金均攤[[#This Row],[本金]]+本金均攤[[#This Row],[利息]]</f>
        <v>5291.6666666666715</v>
      </c>
      <c r="G96" s="4">
        <v>79</v>
      </c>
      <c r="H96" s="4">
        <f t="shared" si="9"/>
        <v>713830.72130487044</v>
      </c>
      <c r="I96" s="4">
        <f>本息均攤月繳款-本息均攤[[#This Row],[利息]]</f>
        <v>3862.6776854672748</v>
      </c>
      <c r="J96" s="4">
        <f t="shared" si="7"/>
        <v>1196.1556649838963</v>
      </c>
      <c r="K96" s="4">
        <f>本息均攤[[#This Row],[本金]]+本息均攤[[#This Row],[利息]]</f>
        <v>5058.8333504511711</v>
      </c>
    </row>
    <row r="97" spans="1:11" x14ac:dyDescent="0.55000000000000004">
      <c r="A97" s="4">
        <v>80</v>
      </c>
      <c r="B97" s="4">
        <f t="shared" si="8"/>
        <v>666666.66666666977</v>
      </c>
      <c r="C97" s="4">
        <f t="shared" si="5"/>
        <v>4166.666666666667</v>
      </c>
      <c r="D97" s="4">
        <f t="shared" si="6"/>
        <v>1118.0555555555607</v>
      </c>
      <c r="E97" s="4">
        <f>本金均攤[[#This Row],[本金]]+本金均攤[[#This Row],[利息]]</f>
        <v>5284.7222222222281</v>
      </c>
      <c r="G97" s="4">
        <v>80</v>
      </c>
      <c r="H97" s="4">
        <f t="shared" si="9"/>
        <v>709961.60582326073</v>
      </c>
      <c r="I97" s="4">
        <f>本息均攤月繳款-本息均攤[[#This Row],[利息]]</f>
        <v>3869.1154816097205</v>
      </c>
      <c r="J97" s="4">
        <f t="shared" si="7"/>
        <v>1189.7178688414508</v>
      </c>
      <c r="K97" s="4">
        <f>本息均攤[[#This Row],[本金]]+本息均攤[[#This Row],[利息]]</f>
        <v>5058.8333504511711</v>
      </c>
    </row>
    <row r="98" spans="1:11" x14ac:dyDescent="0.55000000000000004">
      <c r="A98" s="4">
        <v>81</v>
      </c>
      <c r="B98" s="4">
        <f t="shared" si="8"/>
        <v>662500.00000000314</v>
      </c>
      <c r="C98" s="4">
        <f t="shared" si="5"/>
        <v>4166.666666666667</v>
      </c>
      <c r="D98" s="4">
        <f t="shared" si="6"/>
        <v>1111.1111111111163</v>
      </c>
      <c r="E98" s="4">
        <f>本金均攤[[#This Row],[本金]]+本金均攤[[#This Row],[利息]]</f>
        <v>5277.7777777777828</v>
      </c>
      <c r="G98" s="4">
        <v>81</v>
      </c>
      <c r="H98" s="4">
        <f t="shared" si="9"/>
        <v>706086.04181584832</v>
      </c>
      <c r="I98" s="4">
        <f>本息均攤月繳款-本息均攤[[#This Row],[利息]]</f>
        <v>3875.564007412403</v>
      </c>
      <c r="J98" s="4">
        <f t="shared" si="7"/>
        <v>1183.2693430387678</v>
      </c>
      <c r="K98" s="4">
        <f>本息均攤[[#This Row],[本金]]+本息均攤[[#This Row],[利息]]</f>
        <v>5058.8333504511711</v>
      </c>
    </row>
    <row r="99" spans="1:11" x14ac:dyDescent="0.55000000000000004">
      <c r="A99" s="4">
        <v>82</v>
      </c>
      <c r="B99" s="4">
        <f t="shared" si="8"/>
        <v>658333.33333333652</v>
      </c>
      <c r="C99" s="4">
        <f t="shared" si="5"/>
        <v>4166.666666666667</v>
      </c>
      <c r="D99" s="4">
        <f t="shared" si="6"/>
        <v>1104.166666666672</v>
      </c>
      <c r="E99" s="4">
        <f>本金均攤[[#This Row],[本金]]+本金均攤[[#This Row],[利息]]</f>
        <v>5270.8333333333394</v>
      </c>
      <c r="G99" s="4">
        <v>82</v>
      </c>
      <c r="H99" s="4">
        <f t="shared" si="9"/>
        <v>702204.01853509026</v>
      </c>
      <c r="I99" s="4">
        <f>本息均攤月繳款-本息均攤[[#This Row],[利息]]</f>
        <v>3882.0232807580906</v>
      </c>
      <c r="J99" s="4">
        <f t="shared" si="7"/>
        <v>1176.8100696930805</v>
      </c>
      <c r="K99" s="4">
        <f>本息均攤[[#This Row],[本金]]+本息均攤[[#This Row],[利息]]</f>
        <v>5058.8333504511711</v>
      </c>
    </row>
    <row r="100" spans="1:11" x14ac:dyDescent="0.55000000000000004">
      <c r="A100" s="4">
        <v>83</v>
      </c>
      <c r="B100" s="4">
        <f t="shared" si="8"/>
        <v>654166.66666666989</v>
      </c>
      <c r="C100" s="4">
        <f t="shared" si="5"/>
        <v>4166.666666666667</v>
      </c>
      <c r="D100" s="4">
        <f t="shared" si="6"/>
        <v>1097.2222222222274</v>
      </c>
      <c r="E100" s="4">
        <f>本金均攤[[#This Row],[本金]]+本金均攤[[#This Row],[利息]]</f>
        <v>5263.8888888888941</v>
      </c>
      <c r="G100" s="4">
        <v>83</v>
      </c>
      <c r="H100" s="4">
        <f t="shared" si="9"/>
        <v>698315.52521553088</v>
      </c>
      <c r="I100" s="4">
        <f>本息均攤月繳款-本息均攤[[#This Row],[利息]]</f>
        <v>3888.4933195593539</v>
      </c>
      <c r="J100" s="4">
        <f t="shared" si="7"/>
        <v>1170.3400308918172</v>
      </c>
      <c r="K100" s="4">
        <f>本息均攤[[#This Row],[本金]]+本息均攤[[#This Row],[利息]]</f>
        <v>5058.8333504511711</v>
      </c>
    </row>
    <row r="101" spans="1:11" x14ac:dyDescent="0.55000000000000004">
      <c r="A101" s="4">
        <v>84</v>
      </c>
      <c r="B101" s="4">
        <f t="shared" si="8"/>
        <v>650000.00000000326</v>
      </c>
      <c r="C101" s="4">
        <f t="shared" si="5"/>
        <v>4166.666666666667</v>
      </c>
      <c r="D101" s="4">
        <f t="shared" si="6"/>
        <v>1090.2777777777831</v>
      </c>
      <c r="E101" s="4">
        <f>本金均攤[[#This Row],[本金]]+本金均攤[[#This Row],[利息]]</f>
        <v>5256.9444444444498</v>
      </c>
      <c r="G101" s="4">
        <v>84</v>
      </c>
      <c r="H101" s="4">
        <f t="shared" si="9"/>
        <v>694420.55107377225</v>
      </c>
      <c r="I101" s="4">
        <f>本息均攤月繳款-本息均攤[[#This Row],[利息]]</f>
        <v>3894.9741417586192</v>
      </c>
      <c r="J101" s="4">
        <f t="shared" si="7"/>
        <v>1163.8592086925516</v>
      </c>
      <c r="K101" s="4">
        <f>本息均攤[[#This Row],[本金]]+本息均攤[[#This Row],[利息]]</f>
        <v>5058.8333504511711</v>
      </c>
    </row>
    <row r="102" spans="1:11" x14ac:dyDescent="0.55000000000000004">
      <c r="A102" s="4">
        <v>85</v>
      </c>
      <c r="B102" s="4">
        <f t="shared" si="8"/>
        <v>645833.33333333663</v>
      </c>
      <c r="C102" s="4">
        <f t="shared" si="5"/>
        <v>4166.666666666667</v>
      </c>
      <c r="D102" s="4">
        <f t="shared" si="6"/>
        <v>1083.3333333333387</v>
      </c>
      <c r="E102" s="4">
        <f>本金均攤[[#This Row],[本金]]+本金均攤[[#This Row],[利息]]</f>
        <v>5250.0000000000055</v>
      </c>
      <c r="G102" s="4">
        <v>85</v>
      </c>
      <c r="H102" s="4">
        <f t="shared" si="9"/>
        <v>690519.08530844399</v>
      </c>
      <c r="I102" s="4">
        <f>本息均攤月繳款-本息均攤[[#This Row],[利息]]</f>
        <v>3901.4657653282175</v>
      </c>
      <c r="J102" s="4">
        <f t="shared" si="7"/>
        <v>1157.3675851229539</v>
      </c>
      <c r="K102" s="4">
        <f>本息均攤[[#This Row],[本金]]+本息均攤[[#This Row],[利息]]</f>
        <v>5058.8333504511711</v>
      </c>
    </row>
    <row r="103" spans="1:11" x14ac:dyDescent="0.55000000000000004">
      <c r="A103" s="4">
        <v>86</v>
      </c>
      <c r="B103" s="4">
        <f t="shared" si="8"/>
        <v>641666.66666667</v>
      </c>
      <c r="C103" s="4">
        <f t="shared" si="5"/>
        <v>4166.666666666667</v>
      </c>
      <c r="D103" s="4">
        <f t="shared" si="6"/>
        <v>1076.3888888888944</v>
      </c>
      <c r="E103" s="4">
        <f>本金均攤[[#This Row],[本金]]+本金均攤[[#This Row],[利息]]</f>
        <v>5243.0555555555611</v>
      </c>
      <c r="G103" s="4">
        <v>86</v>
      </c>
      <c r="H103" s="4">
        <f t="shared" si="9"/>
        <v>686611.11710017361</v>
      </c>
      <c r="I103" s="4">
        <f>本息均攤月繳款-本息均攤[[#This Row],[利息]]</f>
        <v>3907.9682082704312</v>
      </c>
      <c r="J103" s="4">
        <f t="shared" si="7"/>
        <v>1150.8651421807401</v>
      </c>
      <c r="K103" s="4">
        <f>本息均攤[[#This Row],[本金]]+本息均攤[[#This Row],[利息]]</f>
        <v>5058.8333504511711</v>
      </c>
    </row>
    <row r="104" spans="1:11" x14ac:dyDescent="0.55000000000000004">
      <c r="A104" s="4">
        <v>87</v>
      </c>
      <c r="B104" s="4">
        <f t="shared" si="8"/>
        <v>637500.00000000338</v>
      </c>
      <c r="C104" s="4">
        <f t="shared" si="5"/>
        <v>4166.666666666667</v>
      </c>
      <c r="D104" s="4">
        <f t="shared" si="6"/>
        <v>1069.44444444445</v>
      </c>
      <c r="E104" s="4">
        <f>本金均攤[[#This Row],[本金]]+本金均攤[[#This Row],[利息]]</f>
        <v>5236.1111111111168</v>
      </c>
      <c r="G104" s="4">
        <v>87</v>
      </c>
      <c r="H104" s="4">
        <f t="shared" si="9"/>
        <v>682696.635611556</v>
      </c>
      <c r="I104" s="4">
        <f>本息均攤月繳款-本息均攤[[#This Row],[利息]]</f>
        <v>3914.4814886175482</v>
      </c>
      <c r="J104" s="4">
        <f t="shared" si="7"/>
        <v>1144.3518618336227</v>
      </c>
      <c r="K104" s="4">
        <f>本息均攤[[#This Row],[本金]]+本息均攤[[#This Row],[利息]]</f>
        <v>5058.8333504511711</v>
      </c>
    </row>
    <row r="105" spans="1:11" x14ac:dyDescent="0.55000000000000004">
      <c r="A105" s="4">
        <v>88</v>
      </c>
      <c r="B105" s="4">
        <f t="shared" si="8"/>
        <v>633333.33333333675</v>
      </c>
      <c r="C105" s="4">
        <f t="shared" si="5"/>
        <v>4166.666666666667</v>
      </c>
      <c r="D105" s="4">
        <f t="shared" si="6"/>
        <v>1062.5000000000057</v>
      </c>
      <c r="E105" s="4">
        <f>本金均攤[[#This Row],[本金]]+本金均攤[[#This Row],[利息]]</f>
        <v>5229.1666666666724</v>
      </c>
      <c r="G105" s="4">
        <v>88</v>
      </c>
      <c r="H105" s="4">
        <f t="shared" si="9"/>
        <v>678775.62998712412</v>
      </c>
      <c r="I105" s="4">
        <f>本息均攤月繳款-本息均攤[[#This Row],[利息]]</f>
        <v>3921.0056244319112</v>
      </c>
      <c r="J105" s="4">
        <f t="shared" si="7"/>
        <v>1137.8277260192601</v>
      </c>
      <c r="K105" s="4">
        <f>本息均攤[[#This Row],[本金]]+本息均攤[[#This Row],[利息]]</f>
        <v>5058.8333504511711</v>
      </c>
    </row>
    <row r="106" spans="1:11" x14ac:dyDescent="0.55000000000000004">
      <c r="A106" s="4">
        <v>89</v>
      </c>
      <c r="B106" s="4">
        <f t="shared" si="8"/>
        <v>629166.66666667012</v>
      </c>
      <c r="C106" s="4">
        <f t="shared" si="5"/>
        <v>4166.666666666667</v>
      </c>
      <c r="D106" s="4">
        <f t="shared" si="6"/>
        <v>1055.5555555555613</v>
      </c>
      <c r="E106" s="4">
        <f>本金均攤[[#This Row],[本金]]+本金均攤[[#This Row],[利息]]</f>
        <v>5222.2222222222281</v>
      </c>
      <c r="G106" s="4">
        <v>89</v>
      </c>
      <c r="H106" s="4">
        <f t="shared" si="9"/>
        <v>674848.08935331821</v>
      </c>
      <c r="I106" s="4">
        <f>本息均攤月繳款-本息均攤[[#This Row],[利息]]</f>
        <v>3927.5406338059643</v>
      </c>
      <c r="J106" s="4">
        <f t="shared" si="7"/>
        <v>1131.2927166452068</v>
      </c>
      <c r="K106" s="4">
        <f>本息均攤[[#This Row],[本金]]+本息均攤[[#This Row],[利息]]</f>
        <v>5058.8333504511711</v>
      </c>
    </row>
    <row r="107" spans="1:11" x14ac:dyDescent="0.55000000000000004">
      <c r="A107" s="4">
        <v>90</v>
      </c>
      <c r="B107" s="4">
        <f t="shared" si="8"/>
        <v>625000.00000000349</v>
      </c>
      <c r="C107" s="4">
        <f t="shared" si="5"/>
        <v>4166.666666666667</v>
      </c>
      <c r="D107" s="4">
        <f t="shared" si="6"/>
        <v>1048.611111111117</v>
      </c>
      <c r="E107" s="4">
        <f>本金均攤[[#This Row],[本金]]+本金均攤[[#This Row],[利息]]</f>
        <v>5215.2777777777837</v>
      </c>
      <c r="G107" s="4">
        <v>90</v>
      </c>
      <c r="H107" s="4">
        <f t="shared" si="9"/>
        <v>670914.00281845592</v>
      </c>
      <c r="I107" s="4">
        <f>本息均攤月繳款-本息均攤[[#This Row],[利息]]</f>
        <v>3934.0865348623074</v>
      </c>
      <c r="J107" s="4">
        <f t="shared" si="7"/>
        <v>1124.7468155888637</v>
      </c>
      <c r="K107" s="4">
        <f>本息均攤[[#This Row],[本金]]+本息均攤[[#This Row],[利息]]</f>
        <v>5058.8333504511711</v>
      </c>
    </row>
    <row r="108" spans="1:11" x14ac:dyDescent="0.55000000000000004">
      <c r="A108" s="4">
        <v>91</v>
      </c>
      <c r="B108" s="4">
        <f t="shared" si="8"/>
        <v>620833.33333333686</v>
      </c>
      <c r="C108" s="4">
        <f t="shared" si="5"/>
        <v>4166.666666666667</v>
      </c>
      <c r="D108" s="4">
        <f t="shared" si="6"/>
        <v>1041.6666666666727</v>
      </c>
      <c r="E108" s="4">
        <f>本金均攤[[#This Row],[本金]]+本金均攤[[#This Row],[利息]]</f>
        <v>5208.3333333333394</v>
      </c>
      <c r="G108" s="4">
        <v>91</v>
      </c>
      <c r="H108" s="4">
        <f t="shared" si="9"/>
        <v>666973.35947270214</v>
      </c>
      <c r="I108" s="4">
        <f>本息均攤月繳款-本息均攤[[#This Row],[利息]]</f>
        <v>3940.6433457537446</v>
      </c>
      <c r="J108" s="4">
        <f t="shared" si="7"/>
        <v>1118.1900046974265</v>
      </c>
      <c r="K108" s="4">
        <f>本息均攤[[#This Row],[本金]]+本息均攤[[#This Row],[利息]]</f>
        <v>5058.8333504511711</v>
      </c>
    </row>
    <row r="109" spans="1:11" x14ac:dyDescent="0.55000000000000004">
      <c r="A109" s="4">
        <v>92</v>
      </c>
      <c r="B109" s="4">
        <f t="shared" si="8"/>
        <v>616666.66666667024</v>
      </c>
      <c r="C109" s="4">
        <f t="shared" si="5"/>
        <v>4166.666666666667</v>
      </c>
      <c r="D109" s="4">
        <f t="shared" si="6"/>
        <v>1034.7222222222281</v>
      </c>
      <c r="E109" s="4">
        <f>本金均攤[[#This Row],[本金]]+本金均攤[[#This Row],[利息]]</f>
        <v>5201.3888888888951</v>
      </c>
      <c r="G109" s="4">
        <v>92</v>
      </c>
      <c r="H109" s="4">
        <f t="shared" si="9"/>
        <v>663026.14838803886</v>
      </c>
      <c r="I109" s="4">
        <f>本息均攤月繳款-本息均攤[[#This Row],[利息]]</f>
        <v>3947.2110846633341</v>
      </c>
      <c r="J109" s="4">
        <f t="shared" si="7"/>
        <v>1111.6222657878368</v>
      </c>
      <c r="K109" s="4">
        <f>本息均攤[[#This Row],[本金]]+本息均攤[[#This Row],[利息]]</f>
        <v>5058.8333504511711</v>
      </c>
    </row>
    <row r="110" spans="1:11" x14ac:dyDescent="0.55000000000000004">
      <c r="A110" s="4">
        <v>93</v>
      </c>
      <c r="B110" s="4">
        <f t="shared" si="8"/>
        <v>612500.00000000361</v>
      </c>
      <c r="C110" s="4">
        <f t="shared" si="5"/>
        <v>4166.666666666667</v>
      </c>
      <c r="D110" s="4">
        <f t="shared" si="6"/>
        <v>1027.7777777777837</v>
      </c>
      <c r="E110" s="4">
        <f>本金均攤[[#This Row],[本金]]+本金均攤[[#This Row],[利息]]</f>
        <v>5194.4444444444507</v>
      </c>
      <c r="G110" s="4">
        <v>93</v>
      </c>
      <c r="H110" s="4">
        <f t="shared" si="9"/>
        <v>659072.3586182344</v>
      </c>
      <c r="I110" s="4">
        <f>本息均攤月繳款-本息均攤[[#This Row],[利息]]</f>
        <v>3953.7897698044399</v>
      </c>
      <c r="J110" s="4">
        <f t="shared" si="7"/>
        <v>1105.0435806467315</v>
      </c>
      <c r="K110" s="4">
        <f>本息均攤[[#This Row],[本金]]+本息均攤[[#This Row],[利息]]</f>
        <v>5058.8333504511711</v>
      </c>
    </row>
    <row r="111" spans="1:11" x14ac:dyDescent="0.55000000000000004">
      <c r="A111" s="4">
        <v>94</v>
      </c>
      <c r="B111" s="4">
        <f t="shared" si="8"/>
        <v>608333.33333333698</v>
      </c>
      <c r="C111" s="4">
        <f t="shared" si="5"/>
        <v>4166.666666666667</v>
      </c>
      <c r="D111" s="4">
        <f t="shared" si="6"/>
        <v>1020.8333333333394</v>
      </c>
      <c r="E111" s="4">
        <f>本金均攤[[#This Row],[本金]]+本金均攤[[#This Row],[利息]]</f>
        <v>5187.5000000000064</v>
      </c>
      <c r="G111" s="4">
        <v>94</v>
      </c>
      <c r="H111" s="4">
        <f t="shared" si="9"/>
        <v>655111.97919881367</v>
      </c>
      <c r="I111" s="4">
        <f>本息均攤月繳款-本息均攤[[#This Row],[利息]]</f>
        <v>3960.3794194207803</v>
      </c>
      <c r="J111" s="4">
        <f t="shared" si="7"/>
        <v>1098.4539310303905</v>
      </c>
      <c r="K111" s="4">
        <f>本息均攤[[#This Row],[本金]]+本息均攤[[#This Row],[利息]]</f>
        <v>5058.8333504511711</v>
      </c>
    </row>
    <row r="112" spans="1:11" x14ac:dyDescent="0.55000000000000004">
      <c r="A112" s="4">
        <v>95</v>
      </c>
      <c r="B112" s="4">
        <f t="shared" si="8"/>
        <v>604166.66666667035</v>
      </c>
      <c r="C112" s="4">
        <f t="shared" si="5"/>
        <v>4166.666666666667</v>
      </c>
      <c r="D112" s="4">
        <f t="shared" si="6"/>
        <v>1013.8888888888951</v>
      </c>
      <c r="E112" s="4">
        <f>本金均攤[[#This Row],[本金]]+本金均攤[[#This Row],[利息]]</f>
        <v>5180.555555555562</v>
      </c>
      <c r="G112" s="4">
        <v>95</v>
      </c>
      <c r="H112" s="4">
        <f t="shared" si="9"/>
        <v>651144.99914702715</v>
      </c>
      <c r="I112" s="4">
        <f>本息均攤月繳款-本息均攤[[#This Row],[利息]]</f>
        <v>3966.9800517864815</v>
      </c>
      <c r="J112" s="4">
        <f t="shared" si="7"/>
        <v>1091.8532986646894</v>
      </c>
      <c r="K112" s="4">
        <f>本息均攤[[#This Row],[本金]]+本息均攤[[#This Row],[利息]]</f>
        <v>5058.8333504511711</v>
      </c>
    </row>
    <row r="113" spans="1:11" x14ac:dyDescent="0.55000000000000004">
      <c r="A113" s="4">
        <v>96</v>
      </c>
      <c r="B113" s="4">
        <f t="shared" si="8"/>
        <v>600000.00000000373</v>
      </c>
      <c r="C113" s="4">
        <f t="shared" si="5"/>
        <v>4166.666666666667</v>
      </c>
      <c r="D113" s="4">
        <f t="shared" si="6"/>
        <v>1006.9444444444506</v>
      </c>
      <c r="E113" s="4">
        <f>本金均攤[[#This Row],[本金]]+本金均攤[[#This Row],[利息]]</f>
        <v>5173.6111111111177</v>
      </c>
      <c r="G113" s="4">
        <v>96</v>
      </c>
      <c r="H113" s="4">
        <f t="shared" si="9"/>
        <v>647171.40746182099</v>
      </c>
      <c r="I113" s="4">
        <f>本息均攤月繳款-本息均攤[[#This Row],[利息]]</f>
        <v>3973.5916852061255</v>
      </c>
      <c r="J113" s="4">
        <f t="shared" si="7"/>
        <v>1085.2416652450454</v>
      </c>
      <c r="K113" s="4">
        <f>本息均攤[[#This Row],[本金]]+本息均攤[[#This Row],[利息]]</f>
        <v>5058.8333504511711</v>
      </c>
    </row>
    <row r="114" spans="1:11" x14ac:dyDescent="0.55000000000000004">
      <c r="A114" s="4">
        <v>97</v>
      </c>
      <c r="B114" s="4">
        <f t="shared" si="8"/>
        <v>595833.3333333371</v>
      </c>
      <c r="C114" s="4">
        <f t="shared" si="5"/>
        <v>4166.666666666667</v>
      </c>
      <c r="D114" s="4">
        <f t="shared" si="6"/>
        <v>1000.0000000000063</v>
      </c>
      <c r="E114" s="4">
        <f>本金均攤[[#This Row],[本金]]+本金均攤[[#This Row],[利息]]</f>
        <v>5166.6666666666733</v>
      </c>
      <c r="G114" s="4">
        <v>97</v>
      </c>
      <c r="H114" s="4">
        <f t="shared" si="9"/>
        <v>643191.19312380615</v>
      </c>
      <c r="I114" s="4">
        <f>本息均攤月繳款-本息均攤[[#This Row],[利息]]</f>
        <v>3980.2143380148027</v>
      </c>
      <c r="J114" s="4">
        <f t="shared" si="7"/>
        <v>1078.6190124363684</v>
      </c>
      <c r="K114" s="4">
        <f>本息均攤[[#This Row],[本金]]+本息均攤[[#This Row],[利息]]</f>
        <v>5058.8333504511711</v>
      </c>
    </row>
    <row r="115" spans="1:11" x14ac:dyDescent="0.55000000000000004">
      <c r="A115" s="4">
        <v>98</v>
      </c>
      <c r="B115" s="4">
        <f t="shared" si="8"/>
        <v>591666.66666667047</v>
      </c>
      <c r="C115" s="4">
        <f t="shared" si="5"/>
        <v>4166.666666666667</v>
      </c>
      <c r="D115" s="4">
        <f t="shared" si="6"/>
        <v>993.05555555556191</v>
      </c>
      <c r="E115" s="4">
        <f>本金均攤[[#This Row],[本金]]+本金均攤[[#This Row],[利息]]</f>
        <v>5159.722222222229</v>
      </c>
      <c r="G115" s="4">
        <v>98</v>
      </c>
      <c r="H115" s="4">
        <f t="shared" si="9"/>
        <v>639204.34509522794</v>
      </c>
      <c r="I115" s="4">
        <f>本息均攤月繳款-本息均攤[[#This Row],[利息]]</f>
        <v>3986.8480285781607</v>
      </c>
      <c r="J115" s="4">
        <f t="shared" si="7"/>
        <v>1071.9853218730102</v>
      </c>
      <c r="K115" s="4">
        <f>本息均攤[[#This Row],[本金]]+本息均攤[[#This Row],[利息]]</f>
        <v>5058.8333504511711</v>
      </c>
    </row>
    <row r="116" spans="1:11" x14ac:dyDescent="0.55000000000000004">
      <c r="A116" s="4">
        <v>99</v>
      </c>
      <c r="B116" s="4">
        <f t="shared" si="8"/>
        <v>587500.00000000384</v>
      </c>
      <c r="C116" s="4">
        <f t="shared" si="5"/>
        <v>4166.666666666667</v>
      </c>
      <c r="D116" s="4">
        <f t="shared" si="6"/>
        <v>986.11111111111757</v>
      </c>
      <c r="E116" s="4">
        <f>本金均攤[[#This Row],[本金]]+本金均攤[[#This Row],[利息]]</f>
        <v>5152.7777777777846</v>
      </c>
      <c r="G116" s="4">
        <v>99</v>
      </c>
      <c r="H116" s="4">
        <f t="shared" si="9"/>
        <v>635210.85231993545</v>
      </c>
      <c r="I116" s="4">
        <f>本息均攤月繳款-本息均攤[[#This Row],[利息]]</f>
        <v>3993.4927752924577</v>
      </c>
      <c r="J116" s="4">
        <f t="shared" si="7"/>
        <v>1065.3405751587131</v>
      </c>
      <c r="K116" s="4">
        <f>本息均攤[[#This Row],[本金]]+本息均攤[[#This Row],[利息]]</f>
        <v>5058.8333504511711</v>
      </c>
    </row>
    <row r="117" spans="1:11" x14ac:dyDescent="0.55000000000000004">
      <c r="A117" s="4">
        <v>100</v>
      </c>
      <c r="B117" s="4">
        <f t="shared" si="8"/>
        <v>583333.33333333721</v>
      </c>
      <c r="C117" s="4">
        <f t="shared" si="5"/>
        <v>4166.666666666667</v>
      </c>
      <c r="D117" s="4">
        <f t="shared" si="6"/>
        <v>979.166666666673</v>
      </c>
      <c r="E117" s="4">
        <f>本金均攤[[#This Row],[本金]]+本金均攤[[#This Row],[利息]]</f>
        <v>5145.8333333333403</v>
      </c>
      <c r="G117" s="4">
        <v>100</v>
      </c>
      <c r="H117" s="4">
        <f t="shared" si="9"/>
        <v>631210.70372335089</v>
      </c>
      <c r="I117" s="4">
        <f>本息均攤月繳款-本息均攤[[#This Row],[利息]]</f>
        <v>4000.1485965846123</v>
      </c>
      <c r="J117" s="4">
        <f t="shared" si="7"/>
        <v>1058.684753866559</v>
      </c>
      <c r="K117" s="4">
        <f>本息均攤[[#This Row],[本金]]+本息均攤[[#This Row],[利息]]</f>
        <v>5058.8333504511711</v>
      </c>
    </row>
    <row r="118" spans="1:11" x14ac:dyDescent="0.55000000000000004">
      <c r="A118" s="4">
        <v>101</v>
      </c>
      <c r="B118" s="4">
        <f t="shared" si="8"/>
        <v>579166.66666667059</v>
      </c>
      <c r="C118" s="4">
        <f t="shared" si="5"/>
        <v>4166.666666666667</v>
      </c>
      <c r="D118" s="4">
        <f t="shared" si="6"/>
        <v>972.22222222222865</v>
      </c>
      <c r="E118" s="4">
        <f>本金均攤[[#This Row],[本金]]+本金均攤[[#This Row],[利息]]</f>
        <v>5138.888888888896</v>
      </c>
      <c r="G118" s="4">
        <v>101</v>
      </c>
      <c r="H118" s="4">
        <f t="shared" si="9"/>
        <v>627203.88821243867</v>
      </c>
      <c r="I118" s="4">
        <f>本息均攤月繳款-本息均攤[[#This Row],[利息]]</f>
        <v>4006.8155109122526</v>
      </c>
      <c r="J118" s="4">
        <f t="shared" si="7"/>
        <v>1052.0178395389182</v>
      </c>
      <c r="K118" s="4">
        <f>本息均攤[[#This Row],[本金]]+本息均攤[[#This Row],[利息]]</f>
        <v>5058.8333504511711</v>
      </c>
    </row>
    <row r="119" spans="1:11" x14ac:dyDescent="0.55000000000000004">
      <c r="A119" s="4">
        <v>102</v>
      </c>
      <c r="B119" s="4">
        <f t="shared" si="8"/>
        <v>575000.00000000396</v>
      </c>
      <c r="C119" s="4">
        <f t="shared" si="5"/>
        <v>4166.666666666667</v>
      </c>
      <c r="D119" s="4">
        <f t="shared" si="6"/>
        <v>965.27777777778431</v>
      </c>
      <c r="E119" s="4">
        <f>本金均攤[[#This Row],[本金]]+本金均攤[[#This Row],[利息]]</f>
        <v>5131.9444444444516</v>
      </c>
      <c r="G119" s="4">
        <v>102</v>
      </c>
      <c r="H119" s="4">
        <f t="shared" si="9"/>
        <v>623190.39467567485</v>
      </c>
      <c r="I119" s="4">
        <f>本息均攤月繳款-本息均攤[[#This Row],[利息]]</f>
        <v>4013.4935367637736</v>
      </c>
      <c r="J119" s="4">
        <f t="shared" si="7"/>
        <v>1045.3398136873977</v>
      </c>
      <c r="K119" s="4">
        <f>本息均攤[[#This Row],[本金]]+本息均攤[[#This Row],[利息]]</f>
        <v>5058.8333504511711</v>
      </c>
    </row>
    <row r="120" spans="1:11" x14ac:dyDescent="0.55000000000000004">
      <c r="A120" s="4">
        <v>103</v>
      </c>
      <c r="B120" s="4">
        <f t="shared" si="8"/>
        <v>570833.33333333733</v>
      </c>
      <c r="C120" s="4">
        <f t="shared" si="5"/>
        <v>4166.666666666667</v>
      </c>
      <c r="D120" s="4">
        <f t="shared" si="6"/>
        <v>958.33333333333997</v>
      </c>
      <c r="E120" s="4">
        <f>本金均攤[[#This Row],[本金]]+本金均攤[[#This Row],[利息]]</f>
        <v>5125.0000000000073</v>
      </c>
      <c r="G120" s="4">
        <v>103</v>
      </c>
      <c r="H120" s="4">
        <f t="shared" si="9"/>
        <v>619170.21198301646</v>
      </c>
      <c r="I120" s="4">
        <f>本息均攤月繳款-本息均攤[[#This Row],[利息]]</f>
        <v>4020.1826926583799</v>
      </c>
      <c r="J120" s="4">
        <f t="shared" si="7"/>
        <v>1038.6506577927914</v>
      </c>
      <c r="K120" s="4">
        <f>本息均攤[[#This Row],[本金]]+本息均攤[[#This Row],[利息]]</f>
        <v>5058.8333504511711</v>
      </c>
    </row>
    <row r="121" spans="1:11" x14ac:dyDescent="0.55000000000000004">
      <c r="A121" s="4">
        <v>104</v>
      </c>
      <c r="B121" s="4">
        <f t="shared" si="8"/>
        <v>566666.6666666707</v>
      </c>
      <c r="C121" s="4">
        <f t="shared" si="5"/>
        <v>4166.666666666667</v>
      </c>
      <c r="D121" s="4">
        <f t="shared" si="6"/>
        <v>951.38888888889551</v>
      </c>
      <c r="E121" s="4">
        <f>本金均攤[[#This Row],[本金]]+本金均攤[[#This Row],[利息]]</f>
        <v>5118.055555555562</v>
      </c>
      <c r="G121" s="4">
        <v>104</v>
      </c>
      <c r="H121" s="4">
        <f t="shared" si="9"/>
        <v>615143.32898587035</v>
      </c>
      <c r="I121" s="4">
        <f>本息均攤月繳款-本息均攤[[#This Row],[利息]]</f>
        <v>4026.8829971461437</v>
      </c>
      <c r="J121" s="4">
        <f t="shared" si="7"/>
        <v>1031.9503533050274</v>
      </c>
      <c r="K121" s="4">
        <f>本息均攤[[#This Row],[本金]]+本息均攤[[#This Row],[利息]]</f>
        <v>5058.8333504511711</v>
      </c>
    </row>
    <row r="122" spans="1:11" x14ac:dyDescent="0.55000000000000004">
      <c r="A122" s="4">
        <v>105</v>
      </c>
      <c r="B122" s="4">
        <f t="shared" si="8"/>
        <v>562500.00000000407</v>
      </c>
      <c r="C122" s="4">
        <f t="shared" si="5"/>
        <v>4166.666666666667</v>
      </c>
      <c r="D122" s="4">
        <f t="shared" si="6"/>
        <v>944.44444444445116</v>
      </c>
      <c r="E122" s="4">
        <f>本金均攤[[#This Row],[本金]]+本金均攤[[#This Row],[利息]]</f>
        <v>5111.1111111111186</v>
      </c>
      <c r="G122" s="4">
        <v>105</v>
      </c>
      <c r="H122" s="4">
        <f t="shared" si="9"/>
        <v>611109.73451706232</v>
      </c>
      <c r="I122" s="4">
        <f>本息均攤月繳款-本息均攤[[#This Row],[利息]]</f>
        <v>4033.5944688080535</v>
      </c>
      <c r="J122" s="4">
        <f t="shared" si="7"/>
        <v>1025.2388816431173</v>
      </c>
      <c r="K122" s="4">
        <f>本息均攤[[#This Row],[本金]]+本息均攤[[#This Row],[利息]]</f>
        <v>5058.8333504511711</v>
      </c>
    </row>
    <row r="123" spans="1:11" x14ac:dyDescent="0.55000000000000004">
      <c r="A123" s="4">
        <v>106</v>
      </c>
      <c r="B123" s="4">
        <f t="shared" si="8"/>
        <v>558333.33333333745</v>
      </c>
      <c r="C123" s="4">
        <f t="shared" si="5"/>
        <v>4166.666666666667</v>
      </c>
      <c r="D123" s="4">
        <f t="shared" si="6"/>
        <v>937.50000000000682</v>
      </c>
      <c r="E123" s="4">
        <f>本金均攤[[#This Row],[本金]]+本金均攤[[#This Row],[利息]]</f>
        <v>5104.1666666666733</v>
      </c>
      <c r="G123" s="4">
        <v>106</v>
      </c>
      <c r="H123" s="4">
        <f t="shared" si="9"/>
        <v>607069.41739080625</v>
      </c>
      <c r="I123" s="4">
        <f>本息均攤月繳款-本息均攤[[#This Row],[利息]]</f>
        <v>4040.3171262560672</v>
      </c>
      <c r="J123" s="4">
        <f t="shared" si="7"/>
        <v>1018.5162241951039</v>
      </c>
      <c r="K123" s="4">
        <f>本息均攤[[#This Row],[本金]]+本息均攤[[#This Row],[利息]]</f>
        <v>5058.8333504511711</v>
      </c>
    </row>
    <row r="124" spans="1:11" x14ac:dyDescent="0.55000000000000004">
      <c r="A124" s="4">
        <v>107</v>
      </c>
      <c r="B124" s="4">
        <f t="shared" si="8"/>
        <v>554166.66666667082</v>
      </c>
      <c r="C124" s="4">
        <f t="shared" si="5"/>
        <v>4166.666666666667</v>
      </c>
      <c r="D124" s="4">
        <f t="shared" si="6"/>
        <v>930.55555555556248</v>
      </c>
      <c r="E124" s="4">
        <f>本金均攤[[#This Row],[本金]]+本金均攤[[#This Row],[利息]]</f>
        <v>5097.2222222222299</v>
      </c>
      <c r="G124" s="4">
        <v>107</v>
      </c>
      <c r="H124" s="4">
        <f t="shared" si="9"/>
        <v>603022.36640267307</v>
      </c>
      <c r="I124" s="4">
        <f>本息均攤月繳款-本息均攤[[#This Row],[利息]]</f>
        <v>4047.0509881331604</v>
      </c>
      <c r="J124" s="4">
        <f t="shared" si="7"/>
        <v>1011.7823623180105</v>
      </c>
      <c r="K124" s="4">
        <f>本息均攤[[#This Row],[本金]]+本息均攤[[#This Row],[利息]]</f>
        <v>5058.8333504511711</v>
      </c>
    </row>
    <row r="125" spans="1:11" x14ac:dyDescent="0.55000000000000004">
      <c r="A125" s="4">
        <v>108</v>
      </c>
      <c r="B125" s="4">
        <f t="shared" si="8"/>
        <v>550000.00000000419</v>
      </c>
      <c r="C125" s="4">
        <f t="shared" si="5"/>
        <v>4166.666666666667</v>
      </c>
      <c r="D125" s="4">
        <f t="shared" si="6"/>
        <v>923.61111111111802</v>
      </c>
      <c r="E125" s="4">
        <f>本金均攤[[#This Row],[本金]]+本金均攤[[#This Row],[利息]]</f>
        <v>5090.2777777777846</v>
      </c>
      <c r="G125" s="4">
        <v>108</v>
      </c>
      <c r="H125" s="4">
        <f t="shared" si="9"/>
        <v>598968.57032955973</v>
      </c>
      <c r="I125" s="4">
        <f>本息均攤月繳款-本息均攤[[#This Row],[利息]]</f>
        <v>4053.7960731133826</v>
      </c>
      <c r="J125" s="4">
        <f t="shared" si="7"/>
        <v>1005.0372773377885</v>
      </c>
      <c r="K125" s="4">
        <f>本息均攤[[#This Row],[本金]]+本息均攤[[#This Row],[利息]]</f>
        <v>5058.8333504511711</v>
      </c>
    </row>
    <row r="126" spans="1:11" x14ac:dyDescent="0.55000000000000004">
      <c r="A126" s="4">
        <v>109</v>
      </c>
      <c r="B126" s="4">
        <f t="shared" si="8"/>
        <v>545833.33333333756</v>
      </c>
      <c r="C126" s="4">
        <f t="shared" si="5"/>
        <v>4166.666666666667</v>
      </c>
      <c r="D126" s="4">
        <f t="shared" si="6"/>
        <v>916.66666666667368</v>
      </c>
      <c r="E126" s="4">
        <f>本金均攤[[#This Row],[本金]]+本金均攤[[#This Row],[利息]]</f>
        <v>5083.3333333333403</v>
      </c>
      <c r="G126" s="4">
        <v>109</v>
      </c>
      <c r="H126" s="4">
        <f t="shared" si="9"/>
        <v>594908.01792965783</v>
      </c>
      <c r="I126" s="4">
        <f>本息均攤月繳款-本息均攤[[#This Row],[利息]]</f>
        <v>4060.5523999019047</v>
      </c>
      <c r="J126" s="4">
        <f t="shared" si="7"/>
        <v>998.28095054926632</v>
      </c>
      <c r="K126" s="4">
        <f>本息均攤[[#This Row],[本金]]+本息均攤[[#This Row],[利息]]</f>
        <v>5058.8333504511711</v>
      </c>
    </row>
    <row r="127" spans="1:11" x14ac:dyDescent="0.55000000000000004">
      <c r="A127" s="4">
        <v>110</v>
      </c>
      <c r="B127" s="4">
        <f t="shared" si="8"/>
        <v>541666.66666667094</v>
      </c>
      <c r="C127" s="4">
        <f t="shared" si="5"/>
        <v>4166.666666666667</v>
      </c>
      <c r="D127" s="4">
        <f t="shared" si="6"/>
        <v>909.72222222222933</v>
      </c>
      <c r="E127" s="4">
        <f>本金均攤[[#This Row],[本金]]+本金均攤[[#This Row],[利息]]</f>
        <v>5076.388888888896</v>
      </c>
      <c r="G127" s="4">
        <v>110</v>
      </c>
      <c r="H127" s="4">
        <f t="shared" si="9"/>
        <v>590840.6979424227</v>
      </c>
      <c r="I127" s="4">
        <f>本息均攤月繳款-本息均攤[[#This Row],[利息]]</f>
        <v>4067.3199872350747</v>
      </c>
      <c r="J127" s="4">
        <f t="shared" si="7"/>
        <v>991.51336321609642</v>
      </c>
      <c r="K127" s="4">
        <f>本息均攤[[#This Row],[本金]]+本息均攤[[#This Row],[利息]]</f>
        <v>5058.8333504511711</v>
      </c>
    </row>
    <row r="128" spans="1:11" x14ac:dyDescent="0.55000000000000004">
      <c r="A128" s="4">
        <v>111</v>
      </c>
      <c r="B128" s="4">
        <f t="shared" si="8"/>
        <v>537500.00000000431</v>
      </c>
      <c r="C128" s="4">
        <f t="shared" si="5"/>
        <v>4166.666666666667</v>
      </c>
      <c r="D128" s="4">
        <f t="shared" si="6"/>
        <v>902.77777777778499</v>
      </c>
      <c r="E128" s="4">
        <f>本金均攤[[#This Row],[本金]]+本金均攤[[#This Row],[利息]]</f>
        <v>5069.4444444444516</v>
      </c>
      <c r="G128" s="4">
        <v>111</v>
      </c>
      <c r="H128" s="4">
        <f t="shared" si="9"/>
        <v>586766.59908854228</v>
      </c>
      <c r="I128" s="4">
        <f>本息均攤月繳款-本息均攤[[#This Row],[利息]]</f>
        <v>4074.0988538804668</v>
      </c>
      <c r="J128" s="4">
        <f t="shared" si="7"/>
        <v>984.73449657070444</v>
      </c>
      <c r="K128" s="4">
        <f>本息均攤[[#This Row],[本金]]+本息均攤[[#This Row],[利息]]</f>
        <v>5058.8333504511711</v>
      </c>
    </row>
    <row r="129" spans="1:11" x14ac:dyDescent="0.55000000000000004">
      <c r="A129" s="4">
        <v>112</v>
      </c>
      <c r="B129" s="4">
        <f t="shared" si="8"/>
        <v>533333.33333333768</v>
      </c>
      <c r="C129" s="4">
        <f t="shared" si="5"/>
        <v>4166.666666666667</v>
      </c>
      <c r="D129" s="4">
        <f t="shared" si="6"/>
        <v>895.83333333334042</v>
      </c>
      <c r="E129" s="4">
        <f>本金均攤[[#This Row],[本金]]+本金均攤[[#This Row],[利息]]</f>
        <v>5062.5000000000073</v>
      </c>
      <c r="G129" s="4">
        <v>112</v>
      </c>
      <c r="H129" s="4">
        <f t="shared" si="9"/>
        <v>582685.71006990538</v>
      </c>
      <c r="I129" s="4">
        <f>本息均攤月繳款-本息均攤[[#This Row],[利息]]</f>
        <v>4080.889018636934</v>
      </c>
      <c r="J129" s="4">
        <f t="shared" si="7"/>
        <v>977.9443318142371</v>
      </c>
      <c r="K129" s="4">
        <f>本息均攤[[#This Row],[本金]]+本息均攤[[#This Row],[利息]]</f>
        <v>5058.8333504511711</v>
      </c>
    </row>
    <row r="130" spans="1:11" x14ac:dyDescent="0.55000000000000004">
      <c r="A130" s="4">
        <v>113</v>
      </c>
      <c r="B130" s="4">
        <f t="shared" si="8"/>
        <v>529166.66666667105</v>
      </c>
      <c r="C130" s="4">
        <f t="shared" si="5"/>
        <v>4166.666666666667</v>
      </c>
      <c r="D130" s="4">
        <f t="shared" si="6"/>
        <v>888.88888888889608</v>
      </c>
      <c r="E130" s="4">
        <f>本金均攤[[#This Row],[本金]]+本金均攤[[#This Row],[利息]]</f>
        <v>5055.5555555555629</v>
      </c>
      <c r="G130" s="4">
        <v>113</v>
      </c>
      <c r="H130" s="4">
        <f t="shared" si="9"/>
        <v>578598.01956957066</v>
      </c>
      <c r="I130" s="4">
        <f>本息均攤月繳款-本息均攤[[#This Row],[利息]]</f>
        <v>4087.6905003346619</v>
      </c>
      <c r="J130" s="4">
        <f t="shared" si="7"/>
        <v>971.14285011650907</v>
      </c>
      <c r="K130" s="4">
        <f>本息均攤[[#This Row],[本金]]+本息均攤[[#This Row],[利息]]</f>
        <v>5058.8333504511711</v>
      </c>
    </row>
    <row r="131" spans="1:11" x14ac:dyDescent="0.55000000000000004">
      <c r="A131" s="4">
        <v>114</v>
      </c>
      <c r="B131" s="4">
        <f t="shared" si="8"/>
        <v>525000.00000000442</v>
      </c>
      <c r="C131" s="4">
        <f t="shared" si="5"/>
        <v>4166.666666666667</v>
      </c>
      <c r="D131" s="4">
        <f t="shared" si="6"/>
        <v>881.94444444445173</v>
      </c>
      <c r="E131" s="4">
        <f>本金均攤[[#This Row],[本金]]+本金均攤[[#This Row],[利息]]</f>
        <v>5048.6111111111186</v>
      </c>
      <c r="G131" s="4">
        <v>114</v>
      </c>
      <c r="H131" s="4">
        <f t="shared" si="9"/>
        <v>574503.51625173539</v>
      </c>
      <c r="I131" s="4">
        <f>本息均攤月繳款-本息均攤[[#This Row],[利息]]</f>
        <v>4094.5033178352201</v>
      </c>
      <c r="J131" s="4">
        <f t="shared" si="7"/>
        <v>964.33003261595115</v>
      </c>
      <c r="K131" s="4">
        <f>本息均攤[[#This Row],[本金]]+本息均攤[[#This Row],[利息]]</f>
        <v>5058.8333504511711</v>
      </c>
    </row>
    <row r="132" spans="1:11" x14ac:dyDescent="0.55000000000000004">
      <c r="A132" s="4">
        <v>115</v>
      </c>
      <c r="B132" s="4">
        <f t="shared" si="8"/>
        <v>520833.33333333774</v>
      </c>
      <c r="C132" s="4">
        <f t="shared" si="5"/>
        <v>4166.666666666667</v>
      </c>
      <c r="D132" s="4">
        <f t="shared" si="6"/>
        <v>875.00000000000739</v>
      </c>
      <c r="E132" s="4">
        <f>本金均攤[[#This Row],[本金]]+本金均攤[[#This Row],[利息]]</f>
        <v>5041.6666666666742</v>
      </c>
      <c r="G132" s="4">
        <v>115</v>
      </c>
      <c r="H132" s="4">
        <f t="shared" si="9"/>
        <v>570402.18876170379</v>
      </c>
      <c r="I132" s="4">
        <f>本息均攤月繳款-本息均攤[[#This Row],[利息]]</f>
        <v>4101.3274900316119</v>
      </c>
      <c r="J132" s="4">
        <f t="shared" si="7"/>
        <v>957.5058604195591</v>
      </c>
      <c r="K132" s="4">
        <f>本息均攤[[#This Row],[本金]]+本息均攤[[#This Row],[利息]]</f>
        <v>5058.8333504511711</v>
      </c>
    </row>
    <row r="133" spans="1:11" x14ac:dyDescent="0.55000000000000004">
      <c r="A133" s="4">
        <v>116</v>
      </c>
      <c r="B133" s="4">
        <f t="shared" si="8"/>
        <v>516666.66666667105</v>
      </c>
      <c r="C133" s="4">
        <f t="shared" si="5"/>
        <v>4166.666666666667</v>
      </c>
      <c r="D133" s="4">
        <f t="shared" si="6"/>
        <v>868.05555555556293</v>
      </c>
      <c r="E133" s="4">
        <f>本金均攤[[#This Row],[本金]]+本金均攤[[#This Row],[利息]]</f>
        <v>5034.7222222222299</v>
      </c>
      <c r="G133" s="4">
        <v>116</v>
      </c>
      <c r="H133" s="4">
        <f t="shared" si="9"/>
        <v>566294.02572585549</v>
      </c>
      <c r="I133" s="4">
        <f>本息均攤月繳款-本息均攤[[#This Row],[利息]]</f>
        <v>4108.1630358483317</v>
      </c>
      <c r="J133" s="4">
        <f t="shared" si="7"/>
        <v>950.67031460283977</v>
      </c>
      <c r="K133" s="4">
        <f>本息均攤[[#This Row],[本金]]+本息均攤[[#This Row],[利息]]</f>
        <v>5058.8333504511711</v>
      </c>
    </row>
    <row r="134" spans="1:11" x14ac:dyDescent="0.55000000000000004">
      <c r="A134" s="4">
        <v>117</v>
      </c>
      <c r="B134" s="4">
        <f t="shared" si="8"/>
        <v>512500.00000000437</v>
      </c>
      <c r="C134" s="4">
        <f t="shared" si="5"/>
        <v>4166.666666666667</v>
      </c>
      <c r="D134" s="4">
        <f t="shared" si="6"/>
        <v>861.11111111111848</v>
      </c>
      <c r="E134" s="4">
        <f>本金均攤[[#This Row],[本金]]+本金均攤[[#This Row],[利息]]</f>
        <v>5027.7777777777856</v>
      </c>
      <c r="G134" s="4">
        <v>117</v>
      </c>
      <c r="H134" s="4">
        <f t="shared" si="9"/>
        <v>562179.01575161412</v>
      </c>
      <c r="I134" s="4">
        <f>本息均攤月繳款-本息均攤[[#This Row],[利息]]</f>
        <v>4115.0099742414122</v>
      </c>
      <c r="J134" s="4">
        <f t="shared" si="7"/>
        <v>943.8233762097592</v>
      </c>
      <c r="K134" s="4">
        <f>本息均攤[[#This Row],[本金]]+本息均攤[[#This Row],[利息]]</f>
        <v>5058.8333504511711</v>
      </c>
    </row>
    <row r="135" spans="1:11" x14ac:dyDescent="0.55000000000000004">
      <c r="A135" s="4">
        <v>118</v>
      </c>
      <c r="B135" s="4">
        <f t="shared" si="8"/>
        <v>508333.33333333768</v>
      </c>
      <c r="C135" s="4">
        <f t="shared" si="5"/>
        <v>4166.666666666667</v>
      </c>
      <c r="D135" s="4">
        <f t="shared" si="6"/>
        <v>854.1666666666739</v>
      </c>
      <c r="E135" s="4">
        <f>本金均攤[[#This Row],[本金]]+本金均攤[[#This Row],[利息]]</f>
        <v>5020.8333333333412</v>
      </c>
      <c r="G135" s="4">
        <v>118</v>
      </c>
      <c r="H135" s="4">
        <f t="shared" si="9"/>
        <v>558057.14742741559</v>
      </c>
      <c r="I135" s="4">
        <f>本息均攤月繳款-本息均攤[[#This Row],[利息]]</f>
        <v>4121.8683241984809</v>
      </c>
      <c r="J135" s="4">
        <f t="shared" si="7"/>
        <v>936.96502625269022</v>
      </c>
      <c r="K135" s="4">
        <f>本息均攤[[#This Row],[本金]]+本息均攤[[#This Row],[利息]]</f>
        <v>5058.8333504511711</v>
      </c>
    </row>
    <row r="136" spans="1:11" x14ac:dyDescent="0.55000000000000004">
      <c r="A136" s="4">
        <v>119</v>
      </c>
      <c r="B136" s="4">
        <f t="shared" si="8"/>
        <v>504166.66666667099</v>
      </c>
      <c r="C136" s="4">
        <f t="shared" si="5"/>
        <v>4166.666666666667</v>
      </c>
      <c r="D136" s="4">
        <f t="shared" si="6"/>
        <v>847.22222222222945</v>
      </c>
      <c r="E136" s="4">
        <f>本金均攤[[#This Row],[本金]]+本金均攤[[#This Row],[利息]]</f>
        <v>5013.888888888896</v>
      </c>
      <c r="G136" s="4">
        <v>119</v>
      </c>
      <c r="H136" s="4">
        <f t="shared" si="9"/>
        <v>553928.40932267683</v>
      </c>
      <c r="I136" s="4">
        <f>本息均攤月繳款-本息均攤[[#This Row],[利息]]</f>
        <v>4128.7381047388117</v>
      </c>
      <c r="J136" s="4">
        <f t="shared" si="7"/>
        <v>930.09524571235931</v>
      </c>
      <c r="K136" s="4">
        <f>本息均攤[[#This Row],[本金]]+本息均攤[[#This Row],[利息]]</f>
        <v>5058.8333504511711</v>
      </c>
    </row>
    <row r="137" spans="1:11" x14ac:dyDescent="0.55000000000000004">
      <c r="A137" s="4">
        <v>120</v>
      </c>
      <c r="B137" s="4">
        <f t="shared" si="8"/>
        <v>500000.00000000431</v>
      </c>
      <c r="C137" s="4">
        <f t="shared" si="5"/>
        <v>4166.666666666667</v>
      </c>
      <c r="D137" s="4">
        <f t="shared" si="6"/>
        <v>840.27777777778499</v>
      </c>
      <c r="E137" s="4">
        <f>本金均攤[[#This Row],[本金]]+本金均攤[[#This Row],[利息]]</f>
        <v>5006.9444444444516</v>
      </c>
      <c r="G137" s="4">
        <v>120</v>
      </c>
      <c r="H137" s="4">
        <f t="shared" si="9"/>
        <v>549792.78998776351</v>
      </c>
      <c r="I137" s="4">
        <f>本息均攤月繳款-本息均攤[[#This Row],[利息]]</f>
        <v>4135.6193349133764</v>
      </c>
      <c r="J137" s="4">
        <f t="shared" si="7"/>
        <v>923.21401553779469</v>
      </c>
      <c r="K137" s="4">
        <f>本息均攤[[#This Row],[本金]]+本息均攤[[#This Row],[利息]]</f>
        <v>5058.8333504511711</v>
      </c>
    </row>
    <row r="138" spans="1:11" x14ac:dyDescent="0.55000000000000004">
      <c r="A138" s="4">
        <v>121</v>
      </c>
      <c r="B138" s="4">
        <f t="shared" si="8"/>
        <v>495833.33333333762</v>
      </c>
      <c r="C138" s="4">
        <f t="shared" si="5"/>
        <v>4166.666666666667</v>
      </c>
      <c r="D138" s="4">
        <f t="shared" si="6"/>
        <v>833.33333333334042</v>
      </c>
      <c r="E138" s="4">
        <f>本金均攤[[#This Row],[本金]]+本金均攤[[#This Row],[利息]]</f>
        <v>5000.0000000000073</v>
      </c>
      <c r="G138" s="4">
        <v>121</v>
      </c>
      <c r="H138" s="4">
        <f t="shared" si="9"/>
        <v>545650.2779539586</v>
      </c>
      <c r="I138" s="4">
        <f>本息均攤月繳款-本息均攤[[#This Row],[利息]]</f>
        <v>4142.5120338048982</v>
      </c>
      <c r="J138" s="4">
        <f t="shared" si="7"/>
        <v>916.32131664627252</v>
      </c>
      <c r="K138" s="4">
        <f>本息均攤[[#This Row],[本金]]+本息均攤[[#This Row],[利息]]</f>
        <v>5058.8333504511711</v>
      </c>
    </row>
    <row r="139" spans="1:11" x14ac:dyDescent="0.55000000000000004">
      <c r="A139" s="4">
        <v>122</v>
      </c>
      <c r="B139" s="4">
        <f t="shared" si="8"/>
        <v>491666.66666667094</v>
      </c>
      <c r="C139" s="4">
        <f t="shared" si="5"/>
        <v>4166.666666666667</v>
      </c>
      <c r="D139" s="4">
        <f t="shared" si="6"/>
        <v>826.38888888889608</v>
      </c>
      <c r="E139" s="4">
        <f>本金均攤[[#This Row],[本金]]+本金均攤[[#This Row],[利息]]</f>
        <v>4993.0555555555629</v>
      </c>
      <c r="G139" s="4">
        <v>122</v>
      </c>
      <c r="H139" s="4">
        <f t="shared" si="9"/>
        <v>541500.86173343065</v>
      </c>
      <c r="I139" s="4">
        <f>本息均攤月繳款-本息均攤[[#This Row],[利息]]</f>
        <v>4149.4162205279063</v>
      </c>
      <c r="J139" s="4">
        <f t="shared" si="7"/>
        <v>909.41712992326438</v>
      </c>
      <c r="K139" s="4">
        <f>本息均攤[[#This Row],[本金]]+本息均攤[[#This Row],[利息]]</f>
        <v>5058.8333504511702</v>
      </c>
    </row>
    <row r="140" spans="1:11" x14ac:dyDescent="0.55000000000000004">
      <c r="A140" s="4">
        <v>123</v>
      </c>
      <c r="B140" s="4">
        <f t="shared" si="8"/>
        <v>487500.00000000425</v>
      </c>
      <c r="C140" s="4">
        <f t="shared" si="5"/>
        <v>4166.666666666667</v>
      </c>
      <c r="D140" s="4">
        <f t="shared" si="6"/>
        <v>819.44444444445162</v>
      </c>
      <c r="E140" s="4">
        <f>本金均攤[[#This Row],[本金]]+本金均攤[[#This Row],[利息]]</f>
        <v>4986.1111111111186</v>
      </c>
      <c r="G140" s="4">
        <v>123</v>
      </c>
      <c r="H140" s="4">
        <f t="shared" si="9"/>
        <v>537344.52981920191</v>
      </c>
      <c r="I140" s="4">
        <f>本息均攤月繳款-本息均攤[[#This Row],[利息]]</f>
        <v>4156.3319142287864</v>
      </c>
      <c r="J140" s="4">
        <f t="shared" si="7"/>
        <v>902.50143622238454</v>
      </c>
      <c r="K140" s="4">
        <f>本息均攤[[#This Row],[本金]]+本息均攤[[#This Row],[利息]]</f>
        <v>5058.8333504511711</v>
      </c>
    </row>
    <row r="141" spans="1:11" x14ac:dyDescent="0.55000000000000004">
      <c r="A141" s="4">
        <v>124</v>
      </c>
      <c r="B141" s="4">
        <f t="shared" si="8"/>
        <v>483333.33333333756</v>
      </c>
      <c r="C141" s="4">
        <f t="shared" si="5"/>
        <v>4166.666666666667</v>
      </c>
      <c r="D141" s="4">
        <f t="shared" si="6"/>
        <v>812.50000000000716</v>
      </c>
      <c r="E141" s="4">
        <f>本金均攤[[#This Row],[本金]]+本金均攤[[#This Row],[利息]]</f>
        <v>4979.1666666666742</v>
      </c>
      <c r="G141" s="4">
        <v>124</v>
      </c>
      <c r="H141" s="4">
        <f t="shared" si="9"/>
        <v>533181.27068511606</v>
      </c>
      <c r="I141" s="4">
        <f>本息均攤月繳款-本息均攤[[#This Row],[利息]]</f>
        <v>4163.2591340858344</v>
      </c>
      <c r="J141" s="4">
        <f t="shared" si="7"/>
        <v>895.57421636533661</v>
      </c>
      <c r="K141" s="4">
        <f>本息均攤[[#This Row],[本金]]+本息均攤[[#This Row],[利息]]</f>
        <v>5058.8333504511711</v>
      </c>
    </row>
    <row r="142" spans="1:11" x14ac:dyDescent="0.55000000000000004">
      <c r="A142" s="4">
        <v>125</v>
      </c>
      <c r="B142" s="4">
        <f t="shared" si="8"/>
        <v>479166.66666667088</v>
      </c>
      <c r="C142" s="4">
        <f t="shared" si="5"/>
        <v>4166.666666666667</v>
      </c>
      <c r="D142" s="4">
        <f t="shared" si="6"/>
        <v>805.55555555556259</v>
      </c>
      <c r="E142" s="4">
        <f>本金均攤[[#This Row],[本金]]+本金均攤[[#This Row],[利息]]</f>
        <v>4972.2222222222299</v>
      </c>
      <c r="G142" s="4">
        <v>125</v>
      </c>
      <c r="H142" s="4">
        <f t="shared" si="9"/>
        <v>529011.07278580673</v>
      </c>
      <c r="I142" s="4">
        <f>本息均攤月繳款-本息均攤[[#This Row],[利息]]</f>
        <v>4170.1978993093107</v>
      </c>
      <c r="J142" s="4">
        <f t="shared" si="7"/>
        <v>888.63545114186002</v>
      </c>
      <c r="K142" s="4">
        <f>本息均攤[[#This Row],[本金]]+本息均攤[[#This Row],[利息]]</f>
        <v>5058.8333504511711</v>
      </c>
    </row>
    <row r="143" spans="1:11" x14ac:dyDescent="0.55000000000000004">
      <c r="A143" s="4">
        <v>126</v>
      </c>
      <c r="B143" s="4">
        <f t="shared" si="8"/>
        <v>475000.00000000419</v>
      </c>
      <c r="C143" s="4">
        <f t="shared" si="5"/>
        <v>4166.666666666667</v>
      </c>
      <c r="D143" s="4">
        <f t="shared" si="6"/>
        <v>798.61111111111813</v>
      </c>
      <c r="E143" s="4">
        <f>本金均攤[[#This Row],[本金]]+本金均攤[[#This Row],[利息]]</f>
        <v>4965.2777777777846</v>
      </c>
      <c r="G143" s="4">
        <v>126</v>
      </c>
      <c r="H143" s="4">
        <f t="shared" si="9"/>
        <v>524833.92455666524</v>
      </c>
      <c r="I143" s="4">
        <f>本息均攤月繳款-本息均攤[[#This Row],[利息]]</f>
        <v>4177.1482291414932</v>
      </c>
      <c r="J143" s="4">
        <f t="shared" si="7"/>
        <v>881.68512130967792</v>
      </c>
      <c r="K143" s="4">
        <f>本息均攤[[#This Row],[本金]]+本息均攤[[#This Row],[利息]]</f>
        <v>5058.8333504511711</v>
      </c>
    </row>
    <row r="144" spans="1:11" x14ac:dyDescent="0.55000000000000004">
      <c r="A144" s="4">
        <v>127</v>
      </c>
      <c r="B144" s="4">
        <f t="shared" si="8"/>
        <v>470833.3333333375</v>
      </c>
      <c r="C144" s="4">
        <f t="shared" si="5"/>
        <v>4166.666666666667</v>
      </c>
      <c r="D144" s="4">
        <f t="shared" si="6"/>
        <v>791.66666666667368</v>
      </c>
      <c r="E144" s="4">
        <f>本金均攤[[#This Row],[本金]]+本金均攤[[#This Row],[利息]]</f>
        <v>4958.3333333333403</v>
      </c>
      <c r="G144" s="4">
        <v>127</v>
      </c>
      <c r="H144" s="4">
        <f t="shared" si="9"/>
        <v>520649.81441380852</v>
      </c>
      <c r="I144" s="4">
        <f>本息均攤月繳款-本息均攤[[#This Row],[利息]]</f>
        <v>4184.110142856729</v>
      </c>
      <c r="J144" s="4">
        <f t="shared" si="7"/>
        <v>874.7232075944421</v>
      </c>
      <c r="K144" s="4">
        <f>本息均攤[[#This Row],[本金]]+本息均攤[[#This Row],[利息]]</f>
        <v>5058.8333504511711</v>
      </c>
    </row>
    <row r="145" spans="1:11" x14ac:dyDescent="0.55000000000000004">
      <c r="A145" s="4">
        <v>128</v>
      </c>
      <c r="B145" s="4">
        <f t="shared" si="8"/>
        <v>466666.66666667082</v>
      </c>
      <c r="C145" s="4">
        <f t="shared" si="5"/>
        <v>4166.666666666667</v>
      </c>
      <c r="D145" s="4">
        <f t="shared" si="6"/>
        <v>784.72222222222911</v>
      </c>
      <c r="E145" s="4">
        <f>本金均攤[[#This Row],[本金]]+本金均攤[[#This Row],[利息]]</f>
        <v>4951.388888888896</v>
      </c>
      <c r="G145" s="4">
        <v>128</v>
      </c>
      <c r="H145" s="4">
        <f t="shared" si="9"/>
        <v>516458.73075404705</v>
      </c>
      <c r="I145" s="4">
        <f>本息均攤月繳款-本息均攤[[#This Row],[利息]]</f>
        <v>4191.0836597614907</v>
      </c>
      <c r="J145" s="4">
        <f t="shared" si="7"/>
        <v>867.74969068968085</v>
      </c>
      <c r="K145" s="4">
        <f>本息均攤[[#This Row],[本金]]+本息均攤[[#This Row],[利息]]</f>
        <v>5058.833350451172</v>
      </c>
    </row>
    <row r="146" spans="1:11" x14ac:dyDescent="0.55000000000000004">
      <c r="A146" s="4">
        <v>129</v>
      </c>
      <c r="B146" s="4">
        <f t="shared" si="8"/>
        <v>462500.00000000413</v>
      </c>
      <c r="C146" s="4">
        <f t="shared" ref="C146:C209" si="10">貸款金額/期數</f>
        <v>4166.666666666667</v>
      </c>
      <c r="D146" s="4">
        <f t="shared" ref="D146:D209" si="11">B145*年利率/12</f>
        <v>777.77777777778465</v>
      </c>
      <c r="E146" s="4">
        <f>本金均攤[[#This Row],[本金]]+本金均攤[[#This Row],[利息]]</f>
        <v>4944.4444444444516</v>
      </c>
      <c r="G146" s="4">
        <v>129</v>
      </c>
      <c r="H146" s="4">
        <f t="shared" si="9"/>
        <v>512260.66195485264</v>
      </c>
      <c r="I146" s="4">
        <f>本息均攤月繳款-本息均攤[[#This Row],[利息]]</f>
        <v>4198.068799194426</v>
      </c>
      <c r="J146" s="4">
        <f t="shared" ref="J146:J209" si="12">H145*年利率/12</f>
        <v>860.76455125674511</v>
      </c>
      <c r="K146" s="4">
        <f>本息均攤[[#This Row],[本金]]+本息均攤[[#This Row],[利息]]</f>
        <v>5058.8333504511711</v>
      </c>
    </row>
    <row r="147" spans="1:11" x14ac:dyDescent="0.55000000000000004">
      <c r="A147" s="4">
        <v>130</v>
      </c>
      <c r="B147" s="4">
        <f t="shared" ref="B147:B210" si="13">B146-C147</f>
        <v>458333.33333333745</v>
      </c>
      <c r="C147" s="4">
        <f t="shared" si="10"/>
        <v>4166.666666666667</v>
      </c>
      <c r="D147" s="4">
        <f t="shared" si="11"/>
        <v>770.83333333334031</v>
      </c>
      <c r="E147" s="4">
        <f>本金均攤[[#This Row],[本金]]+本金均攤[[#This Row],[利息]]</f>
        <v>4937.5000000000073</v>
      </c>
      <c r="G147" s="4">
        <v>130</v>
      </c>
      <c r="H147" s="4">
        <f t="shared" ref="H147:H210" si="14">H146-I147</f>
        <v>508055.59637432621</v>
      </c>
      <c r="I147" s="4">
        <f>本息均攤月繳款-本息均攤[[#This Row],[利息]]</f>
        <v>4205.0655805264169</v>
      </c>
      <c r="J147" s="4">
        <f t="shared" si="12"/>
        <v>853.76776992475436</v>
      </c>
      <c r="K147" s="4">
        <f>本息均攤[[#This Row],[本金]]+本息均攤[[#This Row],[利息]]</f>
        <v>5058.8333504511711</v>
      </c>
    </row>
    <row r="148" spans="1:11" x14ac:dyDescent="0.55000000000000004">
      <c r="A148" s="4">
        <v>131</v>
      </c>
      <c r="B148" s="4">
        <f t="shared" si="13"/>
        <v>454166.66666667076</v>
      </c>
      <c r="C148" s="4">
        <f t="shared" si="10"/>
        <v>4166.666666666667</v>
      </c>
      <c r="D148" s="4">
        <f t="shared" si="11"/>
        <v>763.88888888889585</v>
      </c>
      <c r="E148" s="4">
        <f>本金均攤[[#This Row],[本金]]+本金均攤[[#This Row],[利息]]</f>
        <v>4930.5555555555629</v>
      </c>
      <c r="G148" s="4">
        <v>131</v>
      </c>
      <c r="H148" s="4">
        <f t="shared" si="14"/>
        <v>503843.52235116559</v>
      </c>
      <c r="I148" s="4">
        <f>本息均攤月繳款-本息均攤[[#This Row],[利息]]</f>
        <v>4212.0740231606269</v>
      </c>
      <c r="J148" s="4">
        <f t="shared" si="12"/>
        <v>846.75932729054375</v>
      </c>
      <c r="K148" s="4">
        <f>本息均攤[[#This Row],[本金]]+本息均攤[[#This Row],[利息]]</f>
        <v>5058.8333504511702</v>
      </c>
    </row>
    <row r="149" spans="1:11" x14ac:dyDescent="0.55000000000000004">
      <c r="A149" s="4">
        <v>132</v>
      </c>
      <c r="B149" s="4">
        <f t="shared" si="13"/>
        <v>450000.00000000407</v>
      </c>
      <c r="C149" s="4">
        <f t="shared" si="10"/>
        <v>4166.666666666667</v>
      </c>
      <c r="D149" s="4">
        <f t="shared" si="11"/>
        <v>756.94444444445128</v>
      </c>
      <c r="E149" s="4">
        <f>本金均攤[[#This Row],[本金]]+本金均攤[[#This Row],[利息]]</f>
        <v>4923.6111111111186</v>
      </c>
      <c r="G149" s="4">
        <v>132</v>
      </c>
      <c r="H149" s="4">
        <f t="shared" si="14"/>
        <v>499624.428204633</v>
      </c>
      <c r="I149" s="4">
        <f>本息均攤月繳款-本息均攤[[#This Row],[利息]]</f>
        <v>4219.0941465325614</v>
      </c>
      <c r="J149" s="4">
        <f t="shared" si="12"/>
        <v>839.73920391860929</v>
      </c>
      <c r="K149" s="4">
        <f>本息均攤[[#This Row],[本金]]+本息均攤[[#This Row],[利息]]</f>
        <v>5058.8333504511702</v>
      </c>
    </row>
    <row r="150" spans="1:11" x14ac:dyDescent="0.55000000000000004">
      <c r="A150" s="4">
        <v>133</v>
      </c>
      <c r="B150" s="4">
        <f t="shared" si="13"/>
        <v>445833.33333333739</v>
      </c>
      <c r="C150" s="4">
        <f t="shared" si="10"/>
        <v>4166.666666666667</v>
      </c>
      <c r="D150" s="4">
        <f t="shared" si="11"/>
        <v>750.00000000000682</v>
      </c>
      <c r="E150" s="4">
        <f>本金均攤[[#This Row],[本金]]+本金均攤[[#This Row],[利息]]</f>
        <v>4916.6666666666733</v>
      </c>
      <c r="G150" s="4">
        <v>133</v>
      </c>
      <c r="H150" s="4">
        <f t="shared" si="14"/>
        <v>495398.30223452288</v>
      </c>
      <c r="I150" s="4">
        <f>本息均攤月繳款-本息均攤[[#This Row],[利息]]</f>
        <v>4226.1259701101162</v>
      </c>
      <c r="J150" s="4">
        <f t="shared" si="12"/>
        <v>832.707380341055</v>
      </c>
      <c r="K150" s="4">
        <f>本息均攤[[#This Row],[本金]]+本息均攤[[#This Row],[利息]]</f>
        <v>5058.8333504511711</v>
      </c>
    </row>
    <row r="151" spans="1:11" x14ac:dyDescent="0.55000000000000004">
      <c r="A151" s="4">
        <v>134</v>
      </c>
      <c r="B151" s="4">
        <f t="shared" si="13"/>
        <v>441666.6666666707</v>
      </c>
      <c r="C151" s="4">
        <f t="shared" si="10"/>
        <v>4166.666666666667</v>
      </c>
      <c r="D151" s="4">
        <f t="shared" si="11"/>
        <v>743.05555555556236</v>
      </c>
      <c r="E151" s="4">
        <f>本金均攤[[#This Row],[本金]]+本金均攤[[#This Row],[利息]]</f>
        <v>4909.722222222229</v>
      </c>
      <c r="G151" s="4">
        <v>134</v>
      </c>
      <c r="H151" s="4">
        <f t="shared" si="14"/>
        <v>491165.13272112922</v>
      </c>
      <c r="I151" s="4">
        <f>本息均攤月繳款-本息均攤[[#This Row],[利息]]</f>
        <v>4233.1695133936328</v>
      </c>
      <c r="J151" s="4">
        <f t="shared" si="12"/>
        <v>825.66383705753822</v>
      </c>
      <c r="K151" s="4">
        <f>本息均攤[[#This Row],[本金]]+本息均攤[[#This Row],[利息]]</f>
        <v>5058.8333504511711</v>
      </c>
    </row>
    <row r="152" spans="1:11" x14ac:dyDescent="0.55000000000000004">
      <c r="A152" s="4">
        <v>135</v>
      </c>
      <c r="B152" s="4">
        <f t="shared" si="13"/>
        <v>437500.00000000402</v>
      </c>
      <c r="C152" s="4">
        <f t="shared" si="10"/>
        <v>4166.666666666667</v>
      </c>
      <c r="D152" s="4">
        <f t="shared" si="11"/>
        <v>736.11111111111779</v>
      </c>
      <c r="E152" s="4">
        <f>本金均攤[[#This Row],[本金]]+本金均攤[[#This Row],[利息]]</f>
        <v>4902.7777777777846</v>
      </c>
      <c r="G152" s="4">
        <v>135</v>
      </c>
      <c r="H152" s="4">
        <f t="shared" si="14"/>
        <v>486924.90792521328</v>
      </c>
      <c r="I152" s="4">
        <f>本息均攤月繳款-本息均攤[[#This Row],[利息]]</f>
        <v>4240.2247959159558</v>
      </c>
      <c r="J152" s="4">
        <f t="shared" si="12"/>
        <v>818.60855453521538</v>
      </c>
      <c r="K152" s="4">
        <f>本息均攤[[#This Row],[本金]]+本息均攤[[#This Row],[利息]]</f>
        <v>5058.8333504511711</v>
      </c>
    </row>
    <row r="153" spans="1:11" x14ac:dyDescent="0.55000000000000004">
      <c r="A153" s="4">
        <v>136</v>
      </c>
      <c r="B153" s="4">
        <f t="shared" si="13"/>
        <v>433333.33333333733</v>
      </c>
      <c r="C153" s="4">
        <f t="shared" si="10"/>
        <v>4166.666666666667</v>
      </c>
      <c r="D153" s="4">
        <f t="shared" si="11"/>
        <v>729.16666666667334</v>
      </c>
      <c r="E153" s="4">
        <f>本金均攤[[#This Row],[本金]]+本金均攤[[#This Row],[利息]]</f>
        <v>4895.8333333333403</v>
      </c>
      <c r="G153" s="4">
        <v>136</v>
      </c>
      <c r="H153" s="4">
        <f t="shared" si="14"/>
        <v>482677.61608797079</v>
      </c>
      <c r="I153" s="4">
        <f>本息均攤月繳款-本息均攤[[#This Row],[利息]]</f>
        <v>4247.291837242482</v>
      </c>
      <c r="J153" s="4">
        <f t="shared" si="12"/>
        <v>811.5415132086888</v>
      </c>
      <c r="K153" s="4">
        <f>本息均攤[[#This Row],[本金]]+本息均攤[[#This Row],[利息]]</f>
        <v>5058.8333504511711</v>
      </c>
    </row>
    <row r="154" spans="1:11" x14ac:dyDescent="0.55000000000000004">
      <c r="A154" s="4">
        <v>137</v>
      </c>
      <c r="B154" s="4">
        <f t="shared" si="13"/>
        <v>429166.66666667064</v>
      </c>
      <c r="C154" s="4">
        <f t="shared" si="10"/>
        <v>4166.666666666667</v>
      </c>
      <c r="D154" s="4">
        <f t="shared" si="11"/>
        <v>722.22222222222888</v>
      </c>
      <c r="E154" s="4">
        <f>本金均攤[[#This Row],[本金]]+本金均攤[[#This Row],[利息]]</f>
        <v>4888.888888888896</v>
      </c>
      <c r="G154" s="4">
        <v>137</v>
      </c>
      <c r="H154" s="4">
        <f t="shared" si="14"/>
        <v>478423.24543099955</v>
      </c>
      <c r="I154" s="4">
        <f>本息均攤月繳款-本息均攤[[#This Row],[利息]]</f>
        <v>4254.3706569712194</v>
      </c>
      <c r="J154" s="4">
        <f t="shared" si="12"/>
        <v>804.46269347995133</v>
      </c>
      <c r="K154" s="4">
        <f>本息均攤[[#This Row],[本金]]+本息均攤[[#This Row],[利息]]</f>
        <v>5058.8333504511711</v>
      </c>
    </row>
    <row r="155" spans="1:11" x14ac:dyDescent="0.55000000000000004">
      <c r="A155" s="4">
        <v>138</v>
      </c>
      <c r="B155" s="4">
        <f t="shared" si="13"/>
        <v>425000.00000000396</v>
      </c>
      <c r="C155" s="4">
        <f t="shared" si="10"/>
        <v>4166.666666666667</v>
      </c>
      <c r="D155" s="4">
        <f t="shared" si="11"/>
        <v>715.27777777778431</v>
      </c>
      <c r="E155" s="4">
        <f>本金均攤[[#This Row],[本金]]+本金均攤[[#This Row],[利息]]</f>
        <v>4881.9444444444516</v>
      </c>
      <c r="G155" s="4">
        <v>138</v>
      </c>
      <c r="H155" s="4">
        <f t="shared" si="14"/>
        <v>474161.78415626672</v>
      </c>
      <c r="I155" s="4">
        <f>本息均攤月繳款-本息均攤[[#This Row],[利息]]</f>
        <v>4261.4612747328383</v>
      </c>
      <c r="J155" s="4">
        <f t="shared" si="12"/>
        <v>797.37207571833267</v>
      </c>
      <c r="K155" s="4">
        <f>本息均攤[[#This Row],[本金]]+本息均攤[[#This Row],[利息]]</f>
        <v>5058.8333504511711</v>
      </c>
    </row>
    <row r="156" spans="1:11" x14ac:dyDescent="0.55000000000000004">
      <c r="A156" s="4">
        <v>139</v>
      </c>
      <c r="B156" s="4">
        <f t="shared" si="13"/>
        <v>420833.33333333727</v>
      </c>
      <c r="C156" s="4">
        <f t="shared" si="10"/>
        <v>4166.666666666667</v>
      </c>
      <c r="D156" s="4">
        <f t="shared" si="11"/>
        <v>708.33333333333997</v>
      </c>
      <c r="E156" s="4">
        <f>本金均攤[[#This Row],[本金]]+本金均攤[[#This Row],[利息]]</f>
        <v>4875.0000000000073</v>
      </c>
      <c r="G156" s="4">
        <v>139</v>
      </c>
      <c r="H156" s="4">
        <f t="shared" si="14"/>
        <v>469893.22044607601</v>
      </c>
      <c r="I156" s="4">
        <f>本息均攤月繳款-本息均攤[[#This Row],[利息]]</f>
        <v>4268.5637101907269</v>
      </c>
      <c r="J156" s="4">
        <f t="shared" si="12"/>
        <v>790.26964026044459</v>
      </c>
      <c r="K156" s="4">
        <f>本息均攤[[#This Row],[本金]]+本息均攤[[#This Row],[利息]]</f>
        <v>5058.8333504511711</v>
      </c>
    </row>
    <row r="157" spans="1:11" x14ac:dyDescent="0.55000000000000004">
      <c r="A157" s="4">
        <v>140</v>
      </c>
      <c r="B157" s="4">
        <f t="shared" si="13"/>
        <v>416666.66666667059</v>
      </c>
      <c r="C157" s="4">
        <f t="shared" si="10"/>
        <v>4166.666666666667</v>
      </c>
      <c r="D157" s="4">
        <f t="shared" si="11"/>
        <v>701.38888888889551</v>
      </c>
      <c r="E157" s="4">
        <f>本金均攤[[#This Row],[本金]]+本金均攤[[#This Row],[利息]]</f>
        <v>4868.055555555562</v>
      </c>
      <c r="G157" s="4">
        <v>140</v>
      </c>
      <c r="H157" s="4">
        <f t="shared" si="14"/>
        <v>465617.54246303497</v>
      </c>
      <c r="I157" s="4">
        <f>本息均攤月繳款-本息均攤[[#This Row],[利息]]</f>
        <v>4275.6779830410442</v>
      </c>
      <c r="J157" s="4">
        <f t="shared" si="12"/>
        <v>783.15536741012681</v>
      </c>
      <c r="K157" s="4">
        <f>本息均攤[[#This Row],[本金]]+本息均攤[[#This Row],[利息]]</f>
        <v>5058.8333504511711</v>
      </c>
    </row>
    <row r="158" spans="1:11" x14ac:dyDescent="0.55000000000000004">
      <c r="A158" s="4">
        <v>141</v>
      </c>
      <c r="B158" s="4">
        <f t="shared" si="13"/>
        <v>412500.0000000039</v>
      </c>
      <c r="C158" s="4">
        <f t="shared" si="10"/>
        <v>4166.666666666667</v>
      </c>
      <c r="D158" s="4">
        <f t="shared" si="11"/>
        <v>694.44444444445105</v>
      </c>
      <c r="E158" s="4">
        <f>本金均攤[[#This Row],[本金]]+本金均攤[[#This Row],[利息]]</f>
        <v>4861.1111111111177</v>
      </c>
      <c r="G158" s="4">
        <v>141</v>
      </c>
      <c r="H158" s="4">
        <f t="shared" si="14"/>
        <v>461334.73835002218</v>
      </c>
      <c r="I158" s="4">
        <f>本息均攤月繳款-本息均攤[[#This Row],[利息]]</f>
        <v>4282.8041130127795</v>
      </c>
      <c r="J158" s="4">
        <f t="shared" si="12"/>
        <v>776.02923743839165</v>
      </c>
      <c r="K158" s="4">
        <f>本息均攤[[#This Row],[本金]]+本息均攤[[#This Row],[利息]]</f>
        <v>5058.8333504511711</v>
      </c>
    </row>
    <row r="159" spans="1:11" x14ac:dyDescent="0.55000000000000004">
      <c r="A159" s="4">
        <v>142</v>
      </c>
      <c r="B159" s="4">
        <f t="shared" si="13"/>
        <v>408333.33333333721</v>
      </c>
      <c r="C159" s="4">
        <f t="shared" si="10"/>
        <v>4166.666666666667</v>
      </c>
      <c r="D159" s="4">
        <f t="shared" si="11"/>
        <v>687.50000000000648</v>
      </c>
      <c r="E159" s="4">
        <f>本金均攤[[#This Row],[本金]]+本金均攤[[#This Row],[利息]]</f>
        <v>4854.1666666666733</v>
      </c>
      <c r="G159" s="4">
        <v>142</v>
      </c>
      <c r="H159" s="4">
        <f t="shared" si="14"/>
        <v>457044.7962301544</v>
      </c>
      <c r="I159" s="4">
        <f>本息均攤月繳款-本息均攤[[#This Row],[利息]]</f>
        <v>4289.942119867801</v>
      </c>
      <c r="J159" s="4">
        <f t="shared" si="12"/>
        <v>768.8912305833702</v>
      </c>
      <c r="K159" s="4">
        <f>本息均攤[[#This Row],[本金]]+本息均攤[[#This Row],[利息]]</f>
        <v>5058.8333504511711</v>
      </c>
    </row>
    <row r="160" spans="1:11" x14ac:dyDescent="0.55000000000000004">
      <c r="A160" s="4">
        <v>143</v>
      </c>
      <c r="B160" s="4">
        <f t="shared" si="13"/>
        <v>404166.66666667053</v>
      </c>
      <c r="C160" s="4">
        <f t="shared" si="10"/>
        <v>4166.666666666667</v>
      </c>
      <c r="D160" s="4">
        <f t="shared" si="11"/>
        <v>680.55555555556202</v>
      </c>
      <c r="E160" s="4">
        <f>本金均攤[[#This Row],[本金]]+本金均攤[[#This Row],[利息]]</f>
        <v>4847.222222222229</v>
      </c>
      <c r="G160" s="4">
        <v>143</v>
      </c>
      <c r="H160" s="4">
        <f t="shared" si="14"/>
        <v>452747.70420675346</v>
      </c>
      <c r="I160" s="4">
        <f>本息均攤月繳款-本息均攤[[#This Row],[利息]]</f>
        <v>4297.0920234009136</v>
      </c>
      <c r="J160" s="4">
        <f t="shared" si="12"/>
        <v>761.74132705025738</v>
      </c>
      <c r="K160" s="4">
        <f>本息均攤[[#This Row],[本金]]+本息均攤[[#This Row],[利息]]</f>
        <v>5058.8333504511711</v>
      </c>
    </row>
    <row r="161" spans="1:11" x14ac:dyDescent="0.55000000000000004">
      <c r="A161" s="4">
        <v>144</v>
      </c>
      <c r="B161" s="4">
        <f t="shared" si="13"/>
        <v>400000.00000000384</v>
      </c>
      <c r="C161" s="4">
        <f t="shared" si="10"/>
        <v>4166.666666666667</v>
      </c>
      <c r="D161" s="4">
        <f t="shared" si="11"/>
        <v>673.61111111111757</v>
      </c>
      <c r="E161" s="4">
        <f>本金均攤[[#This Row],[本金]]+本金均攤[[#This Row],[利息]]</f>
        <v>4840.2777777777846</v>
      </c>
      <c r="G161" s="4">
        <v>144</v>
      </c>
      <c r="H161" s="4">
        <f t="shared" si="14"/>
        <v>448443.45036331355</v>
      </c>
      <c r="I161" s="4">
        <f>本息均攤月繳款-本息均攤[[#This Row],[利息]]</f>
        <v>4304.2538434399157</v>
      </c>
      <c r="J161" s="4">
        <f t="shared" si="12"/>
        <v>754.57950701125583</v>
      </c>
      <c r="K161" s="4">
        <f>本息均攤[[#This Row],[本金]]+本息均攤[[#This Row],[利息]]</f>
        <v>5058.833350451172</v>
      </c>
    </row>
    <row r="162" spans="1:11" x14ac:dyDescent="0.55000000000000004">
      <c r="A162" s="4">
        <v>145</v>
      </c>
      <c r="B162" s="4">
        <f t="shared" si="13"/>
        <v>395833.33333333716</v>
      </c>
      <c r="C162" s="4">
        <f t="shared" si="10"/>
        <v>4166.666666666667</v>
      </c>
      <c r="D162" s="4">
        <f t="shared" si="11"/>
        <v>666.66666666667311</v>
      </c>
      <c r="E162" s="4">
        <f>本金均攤[[#This Row],[本金]]+本金均攤[[#This Row],[利息]]</f>
        <v>4833.3333333333403</v>
      </c>
      <c r="G162" s="4">
        <v>145</v>
      </c>
      <c r="H162" s="4">
        <f t="shared" si="14"/>
        <v>444132.02276346792</v>
      </c>
      <c r="I162" s="4">
        <f>本息均攤月繳款-本息均攤[[#This Row],[利息]]</f>
        <v>4311.4275998456487</v>
      </c>
      <c r="J162" s="4">
        <f t="shared" si="12"/>
        <v>747.40575060552248</v>
      </c>
      <c r="K162" s="4">
        <f>本息均攤[[#This Row],[本金]]+本息均攤[[#This Row],[利息]]</f>
        <v>5058.8333504511711</v>
      </c>
    </row>
    <row r="163" spans="1:11" x14ac:dyDescent="0.55000000000000004">
      <c r="A163" s="4">
        <v>146</v>
      </c>
      <c r="B163" s="4">
        <f t="shared" si="13"/>
        <v>391666.66666667047</v>
      </c>
      <c r="C163" s="4">
        <f t="shared" si="10"/>
        <v>4166.666666666667</v>
      </c>
      <c r="D163" s="4">
        <f t="shared" si="11"/>
        <v>659.72222222222865</v>
      </c>
      <c r="E163" s="4">
        <f>本金均攤[[#This Row],[本金]]+本金均攤[[#This Row],[利息]]</f>
        <v>4826.388888888896</v>
      </c>
      <c r="G163" s="4">
        <v>146</v>
      </c>
      <c r="H163" s="4">
        <f t="shared" si="14"/>
        <v>439813.40945095586</v>
      </c>
      <c r="I163" s="4">
        <f>本息均攤月繳款-本息均攤[[#This Row],[利息]]</f>
        <v>4318.6133125120577</v>
      </c>
      <c r="J163" s="4">
        <f t="shared" si="12"/>
        <v>740.22003793911324</v>
      </c>
      <c r="K163" s="4">
        <f>本息均攤[[#This Row],[本金]]+本息均攤[[#This Row],[利息]]</f>
        <v>5058.8333504511711</v>
      </c>
    </row>
    <row r="164" spans="1:11" x14ac:dyDescent="0.55000000000000004">
      <c r="A164" s="4">
        <v>147</v>
      </c>
      <c r="B164" s="4">
        <f t="shared" si="13"/>
        <v>387500.00000000378</v>
      </c>
      <c r="C164" s="4">
        <f t="shared" si="10"/>
        <v>4166.666666666667</v>
      </c>
      <c r="D164" s="4">
        <f t="shared" si="11"/>
        <v>652.77777777778408</v>
      </c>
      <c r="E164" s="4">
        <f>本金均攤[[#This Row],[本金]]+本金均攤[[#This Row],[利息]]</f>
        <v>4819.4444444444507</v>
      </c>
      <c r="G164" s="4">
        <v>147</v>
      </c>
      <c r="H164" s="4">
        <f t="shared" si="14"/>
        <v>435487.59844958963</v>
      </c>
      <c r="I164" s="4">
        <f>本息均攤月繳款-本息均攤[[#This Row],[利息]]</f>
        <v>4325.8110013662445</v>
      </c>
      <c r="J164" s="4">
        <f t="shared" si="12"/>
        <v>733.02234908492653</v>
      </c>
      <c r="K164" s="4">
        <f>本息均攤[[#This Row],[本金]]+本息均攤[[#This Row],[利息]]</f>
        <v>5058.8333504511711</v>
      </c>
    </row>
    <row r="165" spans="1:11" x14ac:dyDescent="0.55000000000000004">
      <c r="A165" s="4">
        <v>148</v>
      </c>
      <c r="B165" s="4">
        <f t="shared" si="13"/>
        <v>383333.3333333371</v>
      </c>
      <c r="C165" s="4">
        <f t="shared" si="10"/>
        <v>4166.666666666667</v>
      </c>
      <c r="D165" s="4">
        <f t="shared" si="11"/>
        <v>645.83333333333962</v>
      </c>
      <c r="E165" s="4">
        <f>本金均攤[[#This Row],[本金]]+本金均攤[[#This Row],[利息]]</f>
        <v>4812.5000000000064</v>
      </c>
      <c r="G165" s="4">
        <v>148</v>
      </c>
      <c r="H165" s="4">
        <f t="shared" si="14"/>
        <v>431154.57776322111</v>
      </c>
      <c r="I165" s="4">
        <f>本息均攤月繳款-本息均攤[[#This Row],[利息]]</f>
        <v>4333.0206863685216</v>
      </c>
      <c r="J165" s="4">
        <f t="shared" si="12"/>
        <v>725.81266408264946</v>
      </c>
      <c r="K165" s="4">
        <f>本息均攤[[#This Row],[本金]]+本息均攤[[#This Row],[利息]]</f>
        <v>5058.8333504511711</v>
      </c>
    </row>
    <row r="166" spans="1:11" x14ac:dyDescent="0.55000000000000004">
      <c r="A166" s="4">
        <v>149</v>
      </c>
      <c r="B166" s="4">
        <f t="shared" si="13"/>
        <v>379166.66666667041</v>
      </c>
      <c r="C166" s="4">
        <f t="shared" si="10"/>
        <v>4166.666666666667</v>
      </c>
      <c r="D166" s="4">
        <f t="shared" si="11"/>
        <v>638.88888888889517</v>
      </c>
      <c r="E166" s="4">
        <f>本金均攤[[#This Row],[本金]]+本金均攤[[#This Row],[利息]]</f>
        <v>4805.555555555562</v>
      </c>
      <c r="G166" s="4">
        <v>149</v>
      </c>
      <c r="H166" s="4">
        <f t="shared" si="14"/>
        <v>426814.33537570864</v>
      </c>
      <c r="I166" s="4">
        <f>本息均攤月繳款-本息均攤[[#This Row],[利息]]</f>
        <v>4340.2423875124696</v>
      </c>
      <c r="J166" s="4">
        <f t="shared" si="12"/>
        <v>718.59096293870186</v>
      </c>
      <c r="K166" s="4">
        <f>本息均攤[[#This Row],[本金]]+本息均攤[[#This Row],[利息]]</f>
        <v>5058.8333504511711</v>
      </c>
    </row>
    <row r="167" spans="1:11" x14ac:dyDescent="0.55000000000000004">
      <c r="A167" s="4">
        <v>150</v>
      </c>
      <c r="B167" s="4">
        <f t="shared" si="13"/>
        <v>375000.00000000373</v>
      </c>
      <c r="C167" s="4">
        <f t="shared" si="10"/>
        <v>4166.666666666667</v>
      </c>
      <c r="D167" s="4">
        <f t="shared" si="11"/>
        <v>631.94444444445071</v>
      </c>
      <c r="E167" s="4">
        <f>本金均攤[[#This Row],[本金]]+本金均攤[[#This Row],[利息]]</f>
        <v>4798.6111111111177</v>
      </c>
      <c r="G167" s="4">
        <v>150</v>
      </c>
      <c r="H167" s="4">
        <f t="shared" si="14"/>
        <v>422466.85925088363</v>
      </c>
      <c r="I167" s="4">
        <f>本息均攤月繳款-本息均攤[[#This Row],[利息]]</f>
        <v>4347.4761248249897</v>
      </c>
      <c r="J167" s="4">
        <f t="shared" si="12"/>
        <v>711.35722562618105</v>
      </c>
      <c r="K167" s="4">
        <f>本息均攤[[#This Row],[本金]]+本息均攤[[#This Row],[利息]]</f>
        <v>5058.8333504511711</v>
      </c>
    </row>
    <row r="168" spans="1:11" x14ac:dyDescent="0.55000000000000004">
      <c r="A168" s="4">
        <v>151</v>
      </c>
      <c r="B168" s="4">
        <f t="shared" si="13"/>
        <v>370833.33333333704</v>
      </c>
      <c r="C168" s="4">
        <f t="shared" si="10"/>
        <v>4166.666666666667</v>
      </c>
      <c r="D168" s="4">
        <f t="shared" si="11"/>
        <v>625.00000000000625</v>
      </c>
      <c r="E168" s="4">
        <f>本金均攤[[#This Row],[本金]]+本金均攤[[#This Row],[利息]]</f>
        <v>4791.6666666666733</v>
      </c>
      <c r="G168" s="4">
        <v>151</v>
      </c>
      <c r="H168" s="4">
        <f t="shared" si="14"/>
        <v>418112.13733251725</v>
      </c>
      <c r="I168" s="4">
        <f>本息均攤月繳款-本息均攤[[#This Row],[利息]]</f>
        <v>4354.7219183663647</v>
      </c>
      <c r="J168" s="4">
        <f t="shared" si="12"/>
        <v>704.1114320848061</v>
      </c>
      <c r="K168" s="4">
        <f>本息均攤[[#This Row],[本金]]+本息均攤[[#This Row],[利息]]</f>
        <v>5058.8333504511711</v>
      </c>
    </row>
    <row r="169" spans="1:11" x14ac:dyDescent="0.55000000000000004">
      <c r="A169" s="4">
        <v>152</v>
      </c>
      <c r="B169" s="4">
        <f t="shared" si="13"/>
        <v>366666.66666667035</v>
      </c>
      <c r="C169" s="4">
        <f t="shared" si="10"/>
        <v>4166.666666666667</v>
      </c>
      <c r="D169" s="4">
        <f t="shared" si="11"/>
        <v>618.05555555556168</v>
      </c>
      <c r="E169" s="4">
        <f>本金均攤[[#This Row],[本金]]+本金均攤[[#This Row],[利息]]</f>
        <v>4784.722222222229</v>
      </c>
      <c r="G169" s="4">
        <v>152</v>
      </c>
      <c r="H169" s="4">
        <f t="shared" si="14"/>
        <v>413750.15754428692</v>
      </c>
      <c r="I169" s="4">
        <f>本息均攤月繳款-本息均攤[[#This Row],[利息]]</f>
        <v>4361.9797882303092</v>
      </c>
      <c r="J169" s="4">
        <f t="shared" si="12"/>
        <v>696.85356222086205</v>
      </c>
      <c r="K169" s="4">
        <f>本息均攤[[#This Row],[本金]]+本息均攤[[#This Row],[利息]]</f>
        <v>5058.8333504511711</v>
      </c>
    </row>
    <row r="170" spans="1:11" x14ac:dyDescent="0.55000000000000004">
      <c r="A170" s="4">
        <v>153</v>
      </c>
      <c r="B170" s="4">
        <f t="shared" si="13"/>
        <v>362500.00000000367</v>
      </c>
      <c r="C170" s="4">
        <f t="shared" si="10"/>
        <v>4166.666666666667</v>
      </c>
      <c r="D170" s="4">
        <f t="shared" si="11"/>
        <v>611.11111111111734</v>
      </c>
      <c r="E170" s="4">
        <f>本金均攤[[#This Row],[本金]]+本金均攤[[#This Row],[利息]]</f>
        <v>4777.7777777777846</v>
      </c>
      <c r="G170" s="4">
        <v>153</v>
      </c>
      <c r="H170" s="4">
        <f t="shared" si="14"/>
        <v>409380.90778974292</v>
      </c>
      <c r="I170" s="4">
        <f>本息均攤月繳款-本息均攤[[#This Row],[利息]]</f>
        <v>4369.2497545440265</v>
      </c>
      <c r="J170" s="4">
        <f t="shared" si="12"/>
        <v>689.58359590714497</v>
      </c>
      <c r="K170" s="4">
        <f>本息均攤[[#This Row],[本金]]+本息均攤[[#This Row],[利息]]</f>
        <v>5058.8333504511711</v>
      </c>
    </row>
    <row r="171" spans="1:11" x14ac:dyDescent="0.55000000000000004">
      <c r="A171" s="4">
        <v>154</v>
      </c>
      <c r="B171" s="4">
        <f t="shared" si="13"/>
        <v>358333.33333333698</v>
      </c>
      <c r="C171" s="4">
        <f t="shared" si="10"/>
        <v>4166.666666666667</v>
      </c>
      <c r="D171" s="4">
        <f t="shared" si="11"/>
        <v>604.16666666667277</v>
      </c>
      <c r="E171" s="4">
        <f>本金均攤[[#This Row],[本金]]+本金均攤[[#This Row],[利息]]</f>
        <v>4770.8333333333394</v>
      </c>
      <c r="G171" s="4">
        <v>154</v>
      </c>
      <c r="H171" s="4">
        <f t="shared" si="14"/>
        <v>405004.37595227465</v>
      </c>
      <c r="I171" s="4">
        <f>本息均攤月繳款-本息均攤[[#This Row],[利息]]</f>
        <v>4376.5318374682665</v>
      </c>
      <c r="J171" s="4">
        <f t="shared" si="12"/>
        <v>682.30151298290491</v>
      </c>
      <c r="K171" s="4">
        <f>本息均攤[[#This Row],[本金]]+本息均攤[[#This Row],[利息]]</f>
        <v>5058.8333504511711</v>
      </c>
    </row>
    <row r="172" spans="1:11" x14ac:dyDescent="0.55000000000000004">
      <c r="A172" s="4">
        <v>155</v>
      </c>
      <c r="B172" s="4">
        <f t="shared" si="13"/>
        <v>354166.66666667029</v>
      </c>
      <c r="C172" s="4">
        <f t="shared" si="10"/>
        <v>4166.666666666667</v>
      </c>
      <c r="D172" s="4">
        <f t="shared" si="11"/>
        <v>597.22222222222831</v>
      </c>
      <c r="E172" s="4">
        <f>本金均攤[[#This Row],[本金]]+本金均攤[[#This Row],[利息]]</f>
        <v>4763.8888888888951</v>
      </c>
      <c r="G172" s="4">
        <v>155</v>
      </c>
      <c r="H172" s="4">
        <f t="shared" si="14"/>
        <v>400620.5498950773</v>
      </c>
      <c r="I172" s="4">
        <f>本息均攤月繳款-本息均攤[[#This Row],[利息]]</f>
        <v>4383.8260571973797</v>
      </c>
      <c r="J172" s="4">
        <f t="shared" si="12"/>
        <v>675.00729325379109</v>
      </c>
      <c r="K172" s="4">
        <f>本息均攤[[#This Row],[本金]]+本息均攤[[#This Row],[利息]]</f>
        <v>5058.8333504511711</v>
      </c>
    </row>
    <row r="173" spans="1:11" x14ac:dyDescent="0.55000000000000004">
      <c r="A173" s="4">
        <v>156</v>
      </c>
      <c r="B173" s="4">
        <f t="shared" si="13"/>
        <v>350000.00000000361</v>
      </c>
      <c r="C173" s="4">
        <f t="shared" si="10"/>
        <v>4166.666666666667</v>
      </c>
      <c r="D173" s="4">
        <f t="shared" si="11"/>
        <v>590.27777777778385</v>
      </c>
      <c r="E173" s="4">
        <f>本金均攤[[#This Row],[本金]]+本金均攤[[#This Row],[利息]]</f>
        <v>4756.9444444444507</v>
      </c>
      <c r="G173" s="4">
        <v>156</v>
      </c>
      <c r="H173" s="4">
        <f t="shared" si="14"/>
        <v>396229.4174611179</v>
      </c>
      <c r="I173" s="4">
        <f>本息均攤月繳款-本息均攤[[#This Row],[利息]]</f>
        <v>4391.1324339593757</v>
      </c>
      <c r="J173" s="4">
        <f t="shared" si="12"/>
        <v>667.70091649179551</v>
      </c>
      <c r="K173" s="4">
        <f>本息均攤[[#This Row],[本金]]+本息均攤[[#This Row],[利息]]</f>
        <v>5058.8333504511711</v>
      </c>
    </row>
    <row r="174" spans="1:11" x14ac:dyDescent="0.55000000000000004">
      <c r="A174" s="4">
        <v>157</v>
      </c>
      <c r="B174" s="4">
        <f t="shared" si="13"/>
        <v>345833.33333333692</v>
      </c>
      <c r="C174" s="4">
        <f t="shared" si="10"/>
        <v>4166.666666666667</v>
      </c>
      <c r="D174" s="4">
        <f t="shared" si="11"/>
        <v>583.3333333333394</v>
      </c>
      <c r="E174" s="4">
        <f>本金均攤[[#This Row],[本金]]+本金均攤[[#This Row],[利息]]</f>
        <v>4750.0000000000064</v>
      </c>
      <c r="G174" s="4">
        <v>157</v>
      </c>
      <c r="H174" s="4">
        <f t="shared" si="14"/>
        <v>391830.96647310193</v>
      </c>
      <c r="I174" s="4">
        <f>本息均攤月繳款-本息均攤[[#This Row],[利息]]</f>
        <v>4398.4509880159749</v>
      </c>
      <c r="J174" s="4">
        <f t="shared" si="12"/>
        <v>660.38236243519657</v>
      </c>
      <c r="K174" s="4">
        <f>本息均攤[[#This Row],[本金]]+本息均攤[[#This Row],[利息]]</f>
        <v>5058.8333504511711</v>
      </c>
    </row>
    <row r="175" spans="1:11" x14ac:dyDescent="0.55000000000000004">
      <c r="A175" s="4">
        <v>158</v>
      </c>
      <c r="B175" s="4">
        <f t="shared" si="13"/>
        <v>341666.66666667024</v>
      </c>
      <c r="C175" s="4">
        <f t="shared" si="10"/>
        <v>4166.666666666667</v>
      </c>
      <c r="D175" s="4">
        <f t="shared" si="11"/>
        <v>576.38888888889494</v>
      </c>
      <c r="E175" s="4">
        <f>本金均攤[[#This Row],[本金]]+本金均攤[[#This Row],[利息]]</f>
        <v>4743.055555555562</v>
      </c>
      <c r="G175" s="4">
        <v>158</v>
      </c>
      <c r="H175" s="4">
        <f t="shared" si="14"/>
        <v>387425.18473343924</v>
      </c>
      <c r="I175" s="4">
        <f>本息均攤月繳款-本息均攤[[#This Row],[利息]]</f>
        <v>4405.7817396626679</v>
      </c>
      <c r="J175" s="4">
        <f t="shared" si="12"/>
        <v>653.05161078850324</v>
      </c>
      <c r="K175" s="4">
        <f>本息均攤[[#This Row],[本金]]+本息均攤[[#This Row],[利息]]</f>
        <v>5058.8333504511711</v>
      </c>
    </row>
    <row r="176" spans="1:11" x14ac:dyDescent="0.55000000000000004">
      <c r="A176" s="4">
        <v>159</v>
      </c>
      <c r="B176" s="4">
        <f t="shared" si="13"/>
        <v>337500.00000000355</v>
      </c>
      <c r="C176" s="4">
        <f t="shared" si="10"/>
        <v>4166.666666666667</v>
      </c>
      <c r="D176" s="4">
        <f t="shared" si="11"/>
        <v>569.44444444445037</v>
      </c>
      <c r="E176" s="4">
        <f>本金均攤[[#This Row],[本金]]+本金均攤[[#This Row],[利息]]</f>
        <v>4736.1111111111177</v>
      </c>
      <c r="G176" s="4">
        <v>159</v>
      </c>
      <c r="H176" s="4">
        <f t="shared" si="14"/>
        <v>383012.06002421048</v>
      </c>
      <c r="I176" s="4">
        <f>本息均攤月繳款-本息均攤[[#This Row],[利息]]</f>
        <v>4413.1247092287722</v>
      </c>
      <c r="J176" s="4">
        <f t="shared" si="12"/>
        <v>645.7086412223988</v>
      </c>
      <c r="K176" s="4">
        <f>本息均攤[[#This Row],[本金]]+本息均攤[[#This Row],[利息]]</f>
        <v>5058.8333504511711</v>
      </c>
    </row>
    <row r="177" spans="1:11" x14ac:dyDescent="0.55000000000000004">
      <c r="A177" s="4">
        <v>160</v>
      </c>
      <c r="B177" s="4">
        <f t="shared" si="13"/>
        <v>333333.33333333686</v>
      </c>
      <c r="C177" s="4">
        <f t="shared" si="10"/>
        <v>4166.666666666667</v>
      </c>
      <c r="D177" s="4">
        <f t="shared" si="11"/>
        <v>562.50000000000591</v>
      </c>
      <c r="E177" s="4">
        <f>本金均攤[[#This Row],[本金]]+本金均攤[[#This Row],[利息]]</f>
        <v>4729.1666666666733</v>
      </c>
      <c r="G177" s="4">
        <v>160</v>
      </c>
      <c r="H177" s="4">
        <f t="shared" si="14"/>
        <v>378591.58010713302</v>
      </c>
      <c r="I177" s="4">
        <f>本息均攤月繳款-本息均攤[[#This Row],[利息]]</f>
        <v>4420.4799170774868</v>
      </c>
      <c r="J177" s="4">
        <f t="shared" si="12"/>
        <v>638.3534333736842</v>
      </c>
      <c r="K177" s="4">
        <f>本息均攤[[#This Row],[本金]]+本息均攤[[#This Row],[利息]]</f>
        <v>5058.8333504511711</v>
      </c>
    </row>
    <row r="178" spans="1:11" x14ac:dyDescent="0.55000000000000004">
      <c r="A178" s="4">
        <v>161</v>
      </c>
      <c r="B178" s="4">
        <f t="shared" si="13"/>
        <v>329166.66666667018</v>
      </c>
      <c r="C178" s="4">
        <f t="shared" si="10"/>
        <v>4166.666666666667</v>
      </c>
      <c r="D178" s="4">
        <f t="shared" si="11"/>
        <v>555.55555555556145</v>
      </c>
      <c r="E178" s="4">
        <f>本金均攤[[#This Row],[本金]]+本金均攤[[#This Row],[利息]]</f>
        <v>4722.2222222222281</v>
      </c>
      <c r="G178" s="4">
        <v>161</v>
      </c>
      <c r="H178" s="4">
        <f t="shared" si="14"/>
        <v>374163.73272352706</v>
      </c>
      <c r="I178" s="4">
        <f>本息均攤月繳款-本息均攤[[#This Row],[利息]]</f>
        <v>4427.8473836059493</v>
      </c>
      <c r="J178" s="4">
        <f t="shared" si="12"/>
        <v>630.9859668452217</v>
      </c>
      <c r="K178" s="4">
        <f>本息均攤[[#This Row],[本金]]+本息均攤[[#This Row],[利息]]</f>
        <v>5058.8333504511711</v>
      </c>
    </row>
    <row r="179" spans="1:11" x14ac:dyDescent="0.55000000000000004">
      <c r="A179" s="4">
        <v>162</v>
      </c>
      <c r="B179" s="4">
        <f t="shared" si="13"/>
        <v>325000.00000000349</v>
      </c>
      <c r="C179" s="4">
        <f t="shared" si="10"/>
        <v>4166.666666666667</v>
      </c>
      <c r="D179" s="4">
        <f t="shared" si="11"/>
        <v>548.611111111117</v>
      </c>
      <c r="E179" s="4">
        <f>本金均攤[[#This Row],[本金]]+本金均攤[[#This Row],[利息]]</f>
        <v>4715.2777777777837</v>
      </c>
      <c r="G179" s="4">
        <v>162</v>
      </c>
      <c r="H179" s="4">
        <f t="shared" si="14"/>
        <v>369728.50559428177</v>
      </c>
      <c r="I179" s="4">
        <f>本息均攤月繳款-本息均攤[[#This Row],[利息]]</f>
        <v>4435.2271292452924</v>
      </c>
      <c r="J179" s="4">
        <f t="shared" si="12"/>
        <v>623.60622120587846</v>
      </c>
      <c r="K179" s="4">
        <f>本息均攤[[#This Row],[本金]]+本息均攤[[#This Row],[利息]]</f>
        <v>5058.8333504511711</v>
      </c>
    </row>
    <row r="180" spans="1:11" x14ac:dyDescent="0.55000000000000004">
      <c r="A180" s="4">
        <v>163</v>
      </c>
      <c r="B180" s="4">
        <f t="shared" si="13"/>
        <v>320833.33333333681</v>
      </c>
      <c r="C180" s="4">
        <f t="shared" si="10"/>
        <v>4166.666666666667</v>
      </c>
      <c r="D180" s="4">
        <f t="shared" si="11"/>
        <v>541.66666666667254</v>
      </c>
      <c r="E180" s="4">
        <f>本金均攤[[#This Row],[本金]]+本金均攤[[#This Row],[利息]]</f>
        <v>4708.3333333333394</v>
      </c>
      <c r="G180" s="4">
        <v>163</v>
      </c>
      <c r="H180" s="4">
        <f t="shared" si="14"/>
        <v>365285.88641982106</v>
      </c>
      <c r="I180" s="4">
        <f>本息均攤月繳款-本息均攤[[#This Row],[利息]]</f>
        <v>4442.6191744607013</v>
      </c>
      <c r="J180" s="4">
        <f t="shared" si="12"/>
        <v>616.2141759904697</v>
      </c>
      <c r="K180" s="4">
        <f>本息均攤[[#This Row],[本金]]+本息均攤[[#This Row],[利息]]</f>
        <v>5058.8333504511711</v>
      </c>
    </row>
    <row r="181" spans="1:11" x14ac:dyDescent="0.55000000000000004">
      <c r="A181" s="4">
        <v>164</v>
      </c>
      <c r="B181" s="4">
        <f t="shared" si="13"/>
        <v>316666.66666667012</v>
      </c>
      <c r="C181" s="4">
        <f t="shared" si="10"/>
        <v>4166.666666666667</v>
      </c>
      <c r="D181" s="4">
        <f t="shared" si="11"/>
        <v>534.72222222222797</v>
      </c>
      <c r="E181" s="4">
        <f>本金均攤[[#This Row],[本金]]+本金均攤[[#This Row],[利息]]</f>
        <v>4701.3888888888951</v>
      </c>
      <c r="G181" s="4">
        <v>164</v>
      </c>
      <c r="H181" s="4">
        <f t="shared" si="14"/>
        <v>360835.86288006959</v>
      </c>
      <c r="I181" s="4">
        <f>本息均攤月繳款-本息均攤[[#This Row],[利息]]</f>
        <v>4450.0235397514698</v>
      </c>
      <c r="J181" s="4">
        <f t="shared" si="12"/>
        <v>608.80981069970176</v>
      </c>
      <c r="K181" s="4">
        <f>本息均攤[[#This Row],[本金]]+本息均攤[[#This Row],[利息]]</f>
        <v>5058.833350451172</v>
      </c>
    </row>
    <row r="182" spans="1:11" x14ac:dyDescent="0.55000000000000004">
      <c r="A182" s="4">
        <v>165</v>
      </c>
      <c r="B182" s="4">
        <f t="shared" si="13"/>
        <v>312500.00000000343</v>
      </c>
      <c r="C182" s="4">
        <f t="shared" si="10"/>
        <v>4166.666666666667</v>
      </c>
      <c r="D182" s="4">
        <f t="shared" si="11"/>
        <v>527.77777777778351</v>
      </c>
      <c r="E182" s="4">
        <f>本金均攤[[#This Row],[本金]]+本金均攤[[#This Row],[利息]]</f>
        <v>4694.4444444444507</v>
      </c>
      <c r="G182" s="4">
        <v>165</v>
      </c>
      <c r="H182" s="4">
        <f t="shared" si="14"/>
        <v>356378.42263441853</v>
      </c>
      <c r="I182" s="4">
        <f>本息均攤月繳款-本息均攤[[#This Row],[利息]]</f>
        <v>4457.4402456510552</v>
      </c>
      <c r="J182" s="4">
        <f t="shared" si="12"/>
        <v>601.39310480011602</v>
      </c>
      <c r="K182" s="4">
        <f>本息均攤[[#This Row],[本金]]+本息均攤[[#This Row],[利息]]</f>
        <v>5058.8333504511711</v>
      </c>
    </row>
    <row r="183" spans="1:11" x14ac:dyDescent="0.55000000000000004">
      <c r="A183" s="4">
        <v>166</v>
      </c>
      <c r="B183" s="4">
        <f t="shared" si="13"/>
        <v>308333.33333333675</v>
      </c>
      <c r="C183" s="4">
        <f t="shared" si="10"/>
        <v>4166.666666666667</v>
      </c>
      <c r="D183" s="4">
        <f t="shared" si="11"/>
        <v>520.83333333333906</v>
      </c>
      <c r="E183" s="4">
        <f>本金均攤[[#This Row],[本金]]+本金均攤[[#This Row],[利息]]</f>
        <v>4687.5000000000064</v>
      </c>
      <c r="G183" s="4">
        <v>166</v>
      </c>
      <c r="H183" s="4">
        <f t="shared" si="14"/>
        <v>351913.5533216914</v>
      </c>
      <c r="I183" s="4">
        <f>本息均攤月繳款-本息均攤[[#This Row],[利息]]</f>
        <v>4464.8693127271399</v>
      </c>
      <c r="J183" s="4">
        <f t="shared" si="12"/>
        <v>593.96403772403085</v>
      </c>
      <c r="K183" s="4">
        <f>本息均攤[[#This Row],[本金]]+本息均攤[[#This Row],[利息]]</f>
        <v>5058.8333504511711</v>
      </c>
    </row>
    <row r="184" spans="1:11" x14ac:dyDescent="0.55000000000000004">
      <c r="A184" s="4">
        <v>167</v>
      </c>
      <c r="B184" s="4">
        <f t="shared" si="13"/>
        <v>304166.66666667006</v>
      </c>
      <c r="C184" s="4">
        <f t="shared" si="10"/>
        <v>4166.666666666667</v>
      </c>
      <c r="D184" s="4">
        <f t="shared" si="11"/>
        <v>513.8888888888946</v>
      </c>
      <c r="E184" s="4">
        <f>本金均攤[[#This Row],[本金]]+本金均攤[[#This Row],[利息]]</f>
        <v>4680.555555555562</v>
      </c>
      <c r="G184" s="4">
        <v>167</v>
      </c>
      <c r="H184" s="4">
        <f t="shared" si="14"/>
        <v>347441.24256010971</v>
      </c>
      <c r="I184" s="4">
        <f>本息均攤月繳款-本息均攤[[#This Row],[利息]]</f>
        <v>4472.3107615816853</v>
      </c>
      <c r="J184" s="4">
        <f t="shared" si="12"/>
        <v>586.52258886948573</v>
      </c>
      <c r="K184" s="4">
        <f>本息均攤[[#This Row],[本金]]+本息均攤[[#This Row],[利息]]</f>
        <v>5058.8333504511711</v>
      </c>
    </row>
    <row r="185" spans="1:11" x14ac:dyDescent="0.55000000000000004">
      <c r="A185" s="4">
        <v>168</v>
      </c>
      <c r="B185" s="4">
        <f t="shared" si="13"/>
        <v>300000.00000000338</v>
      </c>
      <c r="C185" s="4">
        <f t="shared" si="10"/>
        <v>4166.666666666667</v>
      </c>
      <c r="D185" s="4">
        <f t="shared" si="11"/>
        <v>506.94444444445008</v>
      </c>
      <c r="E185" s="4">
        <f>本金均攤[[#This Row],[本金]]+本金均攤[[#This Row],[利息]]</f>
        <v>4673.6111111111168</v>
      </c>
      <c r="G185" s="4">
        <v>168</v>
      </c>
      <c r="H185" s="4">
        <f t="shared" si="14"/>
        <v>342961.47794725874</v>
      </c>
      <c r="I185" s="4">
        <f>本息均攤月繳款-本息均攤[[#This Row],[利息]]</f>
        <v>4479.7646128509878</v>
      </c>
      <c r="J185" s="4">
        <f t="shared" si="12"/>
        <v>579.06873760018289</v>
      </c>
      <c r="K185" s="4">
        <f>本息均攤[[#This Row],[本金]]+本息均攤[[#This Row],[利息]]</f>
        <v>5058.8333504511702</v>
      </c>
    </row>
    <row r="186" spans="1:11" x14ac:dyDescent="0.55000000000000004">
      <c r="A186" s="4">
        <v>169</v>
      </c>
      <c r="B186" s="4">
        <f t="shared" si="13"/>
        <v>295833.33333333669</v>
      </c>
      <c r="C186" s="4">
        <f t="shared" si="10"/>
        <v>4166.666666666667</v>
      </c>
      <c r="D186" s="4">
        <f t="shared" si="11"/>
        <v>500.00000000000563</v>
      </c>
      <c r="E186" s="4">
        <f>本金均攤[[#This Row],[本金]]+本金均攤[[#This Row],[利息]]</f>
        <v>4666.6666666666724</v>
      </c>
      <c r="G186" s="4">
        <v>169</v>
      </c>
      <c r="H186" s="4">
        <f t="shared" si="14"/>
        <v>338474.24706005299</v>
      </c>
      <c r="I186" s="4">
        <f>本息均攤月繳款-本息均攤[[#This Row],[利息]]</f>
        <v>4487.2308872057401</v>
      </c>
      <c r="J186" s="4">
        <f t="shared" si="12"/>
        <v>571.6024632454313</v>
      </c>
      <c r="K186" s="4">
        <f>本息均攤[[#This Row],[本金]]+本息均攤[[#This Row],[利息]]</f>
        <v>5058.8333504511711</v>
      </c>
    </row>
    <row r="187" spans="1:11" x14ac:dyDescent="0.55000000000000004">
      <c r="A187" s="4">
        <v>170</v>
      </c>
      <c r="B187" s="4">
        <f t="shared" si="13"/>
        <v>291666.66666667</v>
      </c>
      <c r="C187" s="4">
        <f t="shared" si="10"/>
        <v>4166.666666666667</v>
      </c>
      <c r="D187" s="4">
        <f t="shared" si="11"/>
        <v>493.05555555556117</v>
      </c>
      <c r="E187" s="4">
        <f>本金均攤[[#This Row],[本金]]+本金均攤[[#This Row],[利息]]</f>
        <v>4659.7222222222281</v>
      </c>
      <c r="G187" s="4">
        <v>170</v>
      </c>
      <c r="H187" s="4">
        <f t="shared" si="14"/>
        <v>333979.5374547019</v>
      </c>
      <c r="I187" s="4">
        <f>本息均攤月繳款-本息均攤[[#This Row],[利息]]</f>
        <v>4494.7096053510832</v>
      </c>
      <c r="J187" s="4">
        <f t="shared" si="12"/>
        <v>564.12374510008829</v>
      </c>
      <c r="K187" s="4">
        <f>本息均攤[[#This Row],[本金]]+本息均攤[[#This Row],[利息]]</f>
        <v>5058.8333504511711</v>
      </c>
    </row>
    <row r="188" spans="1:11" x14ac:dyDescent="0.55000000000000004">
      <c r="A188" s="4">
        <v>171</v>
      </c>
      <c r="B188" s="4">
        <f t="shared" si="13"/>
        <v>287500.00000000332</v>
      </c>
      <c r="C188" s="4">
        <f t="shared" si="10"/>
        <v>4166.666666666667</v>
      </c>
      <c r="D188" s="4">
        <f t="shared" si="11"/>
        <v>486.11111111111671</v>
      </c>
      <c r="E188" s="4">
        <f>本金均攤[[#This Row],[本金]]+本金均攤[[#This Row],[利息]]</f>
        <v>4652.7777777777837</v>
      </c>
      <c r="G188" s="4">
        <v>171</v>
      </c>
      <c r="H188" s="4">
        <f t="shared" si="14"/>
        <v>329477.33666667523</v>
      </c>
      <c r="I188" s="4">
        <f>本息均攤月繳款-本息均攤[[#This Row],[利息]]</f>
        <v>4502.2007880266683</v>
      </c>
      <c r="J188" s="4">
        <f t="shared" si="12"/>
        <v>556.63256242450313</v>
      </c>
      <c r="K188" s="4">
        <f>本息均攤[[#This Row],[本金]]+本息均攤[[#This Row],[利息]]</f>
        <v>5058.8333504511711</v>
      </c>
    </row>
    <row r="189" spans="1:11" x14ac:dyDescent="0.55000000000000004">
      <c r="A189" s="4">
        <v>172</v>
      </c>
      <c r="B189" s="4">
        <f t="shared" si="13"/>
        <v>283333.33333333663</v>
      </c>
      <c r="C189" s="4">
        <f t="shared" si="10"/>
        <v>4166.666666666667</v>
      </c>
      <c r="D189" s="4">
        <f t="shared" si="11"/>
        <v>479.1666666666722</v>
      </c>
      <c r="E189" s="4">
        <f>本金均攤[[#This Row],[本金]]+本金均攤[[#This Row],[利息]]</f>
        <v>4645.8333333333394</v>
      </c>
      <c r="G189" s="4">
        <v>172</v>
      </c>
      <c r="H189" s="4">
        <f t="shared" si="14"/>
        <v>324967.63221066853</v>
      </c>
      <c r="I189" s="4">
        <f>本息均攤月繳款-本息均攤[[#This Row],[利息]]</f>
        <v>4509.7044560067125</v>
      </c>
      <c r="J189" s="4">
        <f t="shared" si="12"/>
        <v>549.12889444445875</v>
      </c>
      <c r="K189" s="4">
        <f>本息均攤[[#This Row],[本金]]+本息均攤[[#This Row],[利息]]</f>
        <v>5058.8333504511711</v>
      </c>
    </row>
    <row r="190" spans="1:11" x14ac:dyDescent="0.55000000000000004">
      <c r="A190" s="4">
        <v>173</v>
      </c>
      <c r="B190" s="4">
        <f t="shared" si="13"/>
        <v>279166.66666666995</v>
      </c>
      <c r="C190" s="4">
        <f t="shared" si="10"/>
        <v>4166.666666666667</v>
      </c>
      <c r="D190" s="4">
        <f t="shared" si="11"/>
        <v>472.22222222222769</v>
      </c>
      <c r="E190" s="4">
        <f>本金均攤[[#This Row],[本金]]+本金均攤[[#This Row],[利息]]</f>
        <v>4638.8888888888951</v>
      </c>
      <c r="G190" s="4">
        <v>173</v>
      </c>
      <c r="H190" s="4">
        <f t="shared" si="14"/>
        <v>320450.41158056847</v>
      </c>
      <c r="I190" s="4">
        <f>本息均攤月繳款-本息均攤[[#This Row],[利息]]</f>
        <v>4517.220630100057</v>
      </c>
      <c r="J190" s="4">
        <f t="shared" si="12"/>
        <v>541.61272035111426</v>
      </c>
      <c r="K190" s="4">
        <f>本息均攤[[#This Row],[本金]]+本息均攤[[#This Row],[利息]]</f>
        <v>5058.8333504511711</v>
      </c>
    </row>
    <row r="191" spans="1:11" x14ac:dyDescent="0.55000000000000004">
      <c r="A191" s="4">
        <v>174</v>
      </c>
      <c r="B191" s="4">
        <f t="shared" si="13"/>
        <v>275000.00000000326</v>
      </c>
      <c r="C191" s="4">
        <f t="shared" si="10"/>
        <v>4166.666666666667</v>
      </c>
      <c r="D191" s="4">
        <f t="shared" si="11"/>
        <v>465.27777777778329</v>
      </c>
      <c r="E191" s="4">
        <f>本金均攤[[#This Row],[本金]]+本金均攤[[#This Row],[利息]]</f>
        <v>4631.9444444444507</v>
      </c>
      <c r="G191" s="4">
        <v>174</v>
      </c>
      <c r="H191" s="4">
        <f t="shared" si="14"/>
        <v>315925.66224941827</v>
      </c>
      <c r="I191" s="4">
        <f>本息均攤月繳款-本息均攤[[#This Row],[利息]]</f>
        <v>4524.749331150224</v>
      </c>
      <c r="J191" s="4">
        <f t="shared" si="12"/>
        <v>534.08401930094749</v>
      </c>
      <c r="K191" s="4">
        <f>本息均攤[[#This Row],[本金]]+本息均攤[[#This Row],[利息]]</f>
        <v>5058.8333504511711</v>
      </c>
    </row>
    <row r="192" spans="1:11" x14ac:dyDescent="0.55000000000000004">
      <c r="A192" s="4">
        <v>175</v>
      </c>
      <c r="B192" s="4">
        <f t="shared" si="13"/>
        <v>270833.33333333657</v>
      </c>
      <c r="C192" s="4">
        <f t="shared" si="10"/>
        <v>4166.666666666667</v>
      </c>
      <c r="D192" s="4">
        <f t="shared" si="11"/>
        <v>458.33333333333877</v>
      </c>
      <c r="E192" s="4">
        <f>本金均攤[[#This Row],[本金]]+本金均攤[[#This Row],[利息]]</f>
        <v>4625.0000000000055</v>
      </c>
      <c r="G192" s="4">
        <v>175</v>
      </c>
      <c r="H192" s="4">
        <f t="shared" si="14"/>
        <v>311393.37166938279</v>
      </c>
      <c r="I192" s="4">
        <f>本息均攤月繳款-本息均攤[[#This Row],[利息]]</f>
        <v>4532.2905800354738</v>
      </c>
      <c r="J192" s="4">
        <f t="shared" si="12"/>
        <v>526.54277041569719</v>
      </c>
      <c r="K192" s="4">
        <f>本息均攤[[#This Row],[本金]]+本息均攤[[#This Row],[利息]]</f>
        <v>5058.8333504511711</v>
      </c>
    </row>
    <row r="193" spans="1:11" x14ac:dyDescent="0.55000000000000004">
      <c r="A193" s="4">
        <v>176</v>
      </c>
      <c r="B193" s="4">
        <f t="shared" si="13"/>
        <v>266666.66666666989</v>
      </c>
      <c r="C193" s="4">
        <f t="shared" si="10"/>
        <v>4166.666666666667</v>
      </c>
      <c r="D193" s="4">
        <f t="shared" si="11"/>
        <v>451.38888888889431</v>
      </c>
      <c r="E193" s="4">
        <f>本金均攤[[#This Row],[本金]]+本金均攤[[#This Row],[利息]]</f>
        <v>4618.0555555555611</v>
      </c>
      <c r="G193" s="4">
        <v>176</v>
      </c>
      <c r="H193" s="4">
        <f t="shared" si="14"/>
        <v>306853.52727171395</v>
      </c>
      <c r="I193" s="4">
        <f>本息均攤月繳款-本息均攤[[#This Row],[利息]]</f>
        <v>4539.8443976688668</v>
      </c>
      <c r="J193" s="4">
        <f t="shared" si="12"/>
        <v>518.98895278230464</v>
      </c>
      <c r="K193" s="4">
        <f>本息均攤[[#This Row],[本金]]+本息均攤[[#This Row],[利息]]</f>
        <v>5058.8333504511711</v>
      </c>
    </row>
    <row r="194" spans="1:11" x14ac:dyDescent="0.55000000000000004">
      <c r="A194" s="4">
        <v>177</v>
      </c>
      <c r="B194" s="4">
        <f t="shared" si="13"/>
        <v>262500.0000000032</v>
      </c>
      <c r="C194" s="4">
        <f t="shared" si="10"/>
        <v>4166.666666666667</v>
      </c>
      <c r="D194" s="4">
        <f t="shared" si="11"/>
        <v>444.4444444444498</v>
      </c>
      <c r="E194" s="4">
        <f>本金均攤[[#This Row],[本金]]+本金均攤[[#This Row],[利息]]</f>
        <v>4611.1111111111168</v>
      </c>
      <c r="G194" s="4">
        <v>177</v>
      </c>
      <c r="H194" s="4">
        <f t="shared" si="14"/>
        <v>302306.11646671564</v>
      </c>
      <c r="I194" s="4">
        <f>本息均攤月繳款-本息均攤[[#This Row],[利息]]</f>
        <v>4547.4108049983142</v>
      </c>
      <c r="J194" s="4">
        <f t="shared" si="12"/>
        <v>511.42254545285658</v>
      </c>
      <c r="K194" s="4">
        <f>本息均攤[[#This Row],[本金]]+本息均攤[[#This Row],[利息]]</f>
        <v>5058.8333504511711</v>
      </c>
    </row>
    <row r="195" spans="1:11" x14ac:dyDescent="0.55000000000000004">
      <c r="A195" s="4">
        <v>178</v>
      </c>
      <c r="B195" s="4">
        <f t="shared" si="13"/>
        <v>258333.33333333654</v>
      </c>
      <c r="C195" s="4">
        <f t="shared" si="10"/>
        <v>4166.666666666667</v>
      </c>
      <c r="D195" s="4">
        <f t="shared" si="11"/>
        <v>437.5000000000054</v>
      </c>
      <c r="E195" s="4">
        <f>本金均攤[[#This Row],[本金]]+本金均攤[[#This Row],[利息]]</f>
        <v>4604.1666666666724</v>
      </c>
      <c r="G195" s="4">
        <v>178</v>
      </c>
      <c r="H195" s="4">
        <f t="shared" si="14"/>
        <v>297751.12664370902</v>
      </c>
      <c r="I195" s="4">
        <f>本息均攤月繳款-本息均攤[[#This Row],[利息]]</f>
        <v>4554.9898230066447</v>
      </c>
      <c r="J195" s="4">
        <f t="shared" si="12"/>
        <v>503.84352744452605</v>
      </c>
      <c r="K195" s="4">
        <f>本息均攤[[#This Row],[本金]]+本息均攤[[#This Row],[利息]]</f>
        <v>5058.8333504511711</v>
      </c>
    </row>
    <row r="196" spans="1:11" x14ac:dyDescent="0.55000000000000004">
      <c r="A196" s="4">
        <v>179</v>
      </c>
      <c r="B196" s="4">
        <f t="shared" si="13"/>
        <v>254166.66666666989</v>
      </c>
      <c r="C196" s="4">
        <f t="shared" si="10"/>
        <v>4166.666666666667</v>
      </c>
      <c r="D196" s="4">
        <f t="shared" si="11"/>
        <v>430.55555555556089</v>
      </c>
      <c r="E196" s="4">
        <f>本金均攤[[#This Row],[本金]]+本金均攤[[#This Row],[利息]]</f>
        <v>4597.2222222222281</v>
      </c>
      <c r="G196" s="4">
        <v>179</v>
      </c>
      <c r="H196" s="4">
        <f t="shared" si="14"/>
        <v>293188.54517099739</v>
      </c>
      <c r="I196" s="4">
        <f>本息均攤月繳款-本息均攤[[#This Row],[利息]]</f>
        <v>4562.5814727116558</v>
      </c>
      <c r="J196" s="4">
        <f t="shared" si="12"/>
        <v>496.25187773951507</v>
      </c>
      <c r="K196" s="4">
        <f>本息均攤[[#This Row],[本金]]+本息均攤[[#This Row],[利息]]</f>
        <v>5058.8333504511711</v>
      </c>
    </row>
    <row r="197" spans="1:11" x14ac:dyDescent="0.55000000000000004">
      <c r="A197" s="4">
        <v>180</v>
      </c>
      <c r="B197" s="4">
        <f t="shared" si="13"/>
        <v>250000.00000000323</v>
      </c>
      <c r="C197" s="4">
        <f t="shared" si="10"/>
        <v>4166.666666666667</v>
      </c>
      <c r="D197" s="4">
        <f t="shared" si="11"/>
        <v>423.61111111111649</v>
      </c>
      <c r="E197" s="4">
        <f>本金均攤[[#This Row],[本金]]+本金均攤[[#This Row],[利息]]</f>
        <v>4590.2777777777837</v>
      </c>
      <c r="G197" s="4">
        <v>180</v>
      </c>
      <c r="H197" s="4">
        <f t="shared" si="14"/>
        <v>288618.35939583118</v>
      </c>
      <c r="I197" s="4">
        <f>本息均攤月繳款-本息均攤[[#This Row],[利息]]</f>
        <v>4570.1857751661755</v>
      </c>
      <c r="J197" s="4">
        <f t="shared" si="12"/>
        <v>488.64757528499564</v>
      </c>
      <c r="K197" s="4">
        <f>本息均攤[[#This Row],[本金]]+本息均攤[[#This Row],[利息]]</f>
        <v>5058.8333504511711</v>
      </c>
    </row>
    <row r="198" spans="1:11" x14ac:dyDescent="0.55000000000000004">
      <c r="A198" s="4">
        <v>181</v>
      </c>
      <c r="B198" s="4">
        <f t="shared" si="13"/>
        <v>245833.33333333657</v>
      </c>
      <c r="C198" s="4">
        <f t="shared" si="10"/>
        <v>4166.666666666667</v>
      </c>
      <c r="D198" s="4">
        <f t="shared" si="11"/>
        <v>416.66666666667203</v>
      </c>
      <c r="E198" s="4">
        <f>本金均攤[[#This Row],[本金]]+本金均攤[[#This Row],[利息]]</f>
        <v>4583.3333333333394</v>
      </c>
      <c r="G198" s="4">
        <v>181</v>
      </c>
      <c r="H198" s="4">
        <f t="shared" si="14"/>
        <v>284040.55664437305</v>
      </c>
      <c r="I198" s="4">
        <f>本息均攤月繳款-本息均攤[[#This Row],[利息]]</f>
        <v>4577.802751458119</v>
      </c>
      <c r="J198" s="4">
        <f t="shared" si="12"/>
        <v>481.03059899305202</v>
      </c>
      <c r="K198" s="4">
        <f>本息均攤[[#This Row],[本金]]+本息均攤[[#This Row],[利息]]</f>
        <v>5058.8333504511711</v>
      </c>
    </row>
    <row r="199" spans="1:11" x14ac:dyDescent="0.55000000000000004">
      <c r="A199" s="4">
        <v>182</v>
      </c>
      <c r="B199" s="4">
        <f t="shared" si="13"/>
        <v>241666.66666666992</v>
      </c>
      <c r="C199" s="4">
        <f t="shared" si="10"/>
        <v>4166.666666666667</v>
      </c>
      <c r="D199" s="4">
        <f t="shared" si="11"/>
        <v>409.72222222222763</v>
      </c>
      <c r="E199" s="4">
        <f>本金均攤[[#This Row],[本金]]+本金均攤[[#This Row],[利息]]</f>
        <v>4576.3888888888941</v>
      </c>
      <c r="G199" s="4">
        <v>182</v>
      </c>
      <c r="H199" s="4">
        <f t="shared" si="14"/>
        <v>279455.12422166253</v>
      </c>
      <c r="I199" s="4">
        <f>本息均攤月繳款-本息均攤[[#This Row],[利息]]</f>
        <v>4585.432422710549</v>
      </c>
      <c r="J199" s="4">
        <f t="shared" si="12"/>
        <v>473.40092774062174</v>
      </c>
      <c r="K199" s="4">
        <f>本息均攤[[#This Row],[本金]]+本息均攤[[#This Row],[利息]]</f>
        <v>5058.8333504511711</v>
      </c>
    </row>
    <row r="200" spans="1:11" x14ac:dyDescent="0.55000000000000004">
      <c r="A200" s="4">
        <v>183</v>
      </c>
      <c r="B200" s="4">
        <f t="shared" si="13"/>
        <v>237500.00000000326</v>
      </c>
      <c r="C200" s="4">
        <f t="shared" si="10"/>
        <v>4166.666666666667</v>
      </c>
      <c r="D200" s="4">
        <f t="shared" si="11"/>
        <v>402.77777777778323</v>
      </c>
      <c r="E200" s="4">
        <f>本金均攤[[#This Row],[本金]]+本金均攤[[#This Row],[利息]]</f>
        <v>4569.4444444444498</v>
      </c>
      <c r="G200" s="4">
        <v>183</v>
      </c>
      <c r="H200" s="4">
        <f t="shared" si="14"/>
        <v>274862.04941158078</v>
      </c>
      <c r="I200" s="4">
        <f>本息均攤月繳款-本息均攤[[#This Row],[利息]]</f>
        <v>4593.0748100817336</v>
      </c>
      <c r="J200" s="4">
        <f t="shared" si="12"/>
        <v>465.75854036943753</v>
      </c>
      <c r="K200" s="4">
        <f>本息均攤[[#This Row],[本金]]+本息均攤[[#This Row],[利息]]</f>
        <v>5058.8333504511711</v>
      </c>
    </row>
    <row r="201" spans="1:11" x14ac:dyDescent="0.55000000000000004">
      <c r="A201" s="4">
        <v>184</v>
      </c>
      <c r="B201" s="4">
        <f t="shared" si="13"/>
        <v>233333.3333333366</v>
      </c>
      <c r="C201" s="4">
        <f t="shared" si="10"/>
        <v>4166.666666666667</v>
      </c>
      <c r="D201" s="4">
        <f t="shared" si="11"/>
        <v>395.83333333333877</v>
      </c>
      <c r="E201" s="4">
        <f>本金均攤[[#This Row],[本金]]+本金均攤[[#This Row],[利息]]</f>
        <v>4562.5000000000055</v>
      </c>
      <c r="G201" s="4">
        <v>184</v>
      </c>
      <c r="H201" s="4">
        <f t="shared" si="14"/>
        <v>270261.31947681558</v>
      </c>
      <c r="I201" s="4">
        <f>本息均攤月繳款-本息均攤[[#This Row],[利息]]</f>
        <v>4600.7299347652033</v>
      </c>
      <c r="J201" s="4">
        <f t="shared" si="12"/>
        <v>458.103415685968</v>
      </c>
      <c r="K201" s="4">
        <f>本息均攤[[#This Row],[本金]]+本息均攤[[#This Row],[利息]]</f>
        <v>5058.8333504511711</v>
      </c>
    </row>
    <row r="202" spans="1:11" x14ac:dyDescent="0.55000000000000004">
      <c r="A202" s="4">
        <v>185</v>
      </c>
      <c r="B202" s="4">
        <f t="shared" si="13"/>
        <v>229166.66666666995</v>
      </c>
      <c r="C202" s="4">
        <f t="shared" si="10"/>
        <v>4166.666666666667</v>
      </c>
      <c r="D202" s="4">
        <f t="shared" si="11"/>
        <v>388.88888888889437</v>
      </c>
      <c r="E202" s="4">
        <f>本金均攤[[#This Row],[本金]]+本金均攤[[#This Row],[利息]]</f>
        <v>4555.5555555555611</v>
      </c>
      <c r="G202" s="4">
        <v>185</v>
      </c>
      <c r="H202" s="4">
        <f t="shared" si="14"/>
        <v>265652.92165882577</v>
      </c>
      <c r="I202" s="4">
        <f>本息均攤月繳款-本息均攤[[#This Row],[利息]]</f>
        <v>4608.3978179898113</v>
      </c>
      <c r="J202" s="4">
        <f t="shared" si="12"/>
        <v>450.43553246135934</v>
      </c>
      <c r="K202" s="4">
        <f>本息均攤[[#This Row],[本金]]+本息均攤[[#This Row],[利息]]</f>
        <v>5058.8333504511702</v>
      </c>
    </row>
    <row r="203" spans="1:11" x14ac:dyDescent="0.55000000000000004">
      <c r="A203" s="4">
        <v>186</v>
      </c>
      <c r="B203" s="4">
        <f t="shared" si="13"/>
        <v>225000.00000000329</v>
      </c>
      <c r="C203" s="4">
        <f t="shared" si="10"/>
        <v>4166.666666666667</v>
      </c>
      <c r="D203" s="4">
        <f t="shared" si="11"/>
        <v>381.94444444444997</v>
      </c>
      <c r="E203" s="4">
        <f>本金均攤[[#This Row],[本金]]+本金均攤[[#This Row],[利息]]</f>
        <v>4548.6111111111168</v>
      </c>
      <c r="G203" s="4">
        <v>186</v>
      </c>
      <c r="H203" s="4">
        <f t="shared" si="14"/>
        <v>261036.84317780597</v>
      </c>
      <c r="I203" s="4">
        <f>本息均攤月繳款-本息均攤[[#This Row],[利息]]</f>
        <v>4616.0784810197947</v>
      </c>
      <c r="J203" s="4">
        <f t="shared" si="12"/>
        <v>442.75486943137633</v>
      </c>
      <c r="K203" s="4">
        <f>本息均攤[[#This Row],[本金]]+本息均攤[[#This Row],[利息]]</f>
        <v>5058.8333504511711</v>
      </c>
    </row>
    <row r="204" spans="1:11" x14ac:dyDescent="0.55000000000000004">
      <c r="A204" s="4">
        <v>187</v>
      </c>
      <c r="B204" s="4">
        <f t="shared" si="13"/>
        <v>220833.33333333663</v>
      </c>
      <c r="C204" s="4">
        <f t="shared" si="10"/>
        <v>4166.666666666667</v>
      </c>
      <c r="D204" s="4">
        <f t="shared" si="11"/>
        <v>375.00000000000546</v>
      </c>
      <c r="E204" s="4">
        <f>本金均攤[[#This Row],[本金]]+本金均攤[[#This Row],[利息]]</f>
        <v>4541.6666666666724</v>
      </c>
      <c r="G204" s="4">
        <v>187</v>
      </c>
      <c r="H204" s="4">
        <f t="shared" si="14"/>
        <v>256413.07123265116</v>
      </c>
      <c r="I204" s="4">
        <f>本息均攤月繳款-本息均攤[[#This Row],[利息]]</f>
        <v>4623.7719451548273</v>
      </c>
      <c r="J204" s="4">
        <f t="shared" si="12"/>
        <v>435.06140529634331</v>
      </c>
      <c r="K204" s="4">
        <f>本息均攤[[#This Row],[本金]]+本息均攤[[#This Row],[利息]]</f>
        <v>5058.8333504511702</v>
      </c>
    </row>
    <row r="205" spans="1:11" x14ac:dyDescent="0.55000000000000004">
      <c r="A205" s="4">
        <v>188</v>
      </c>
      <c r="B205" s="4">
        <f t="shared" si="13"/>
        <v>216666.66666666997</v>
      </c>
      <c r="C205" s="4">
        <f t="shared" si="10"/>
        <v>4166.666666666667</v>
      </c>
      <c r="D205" s="4">
        <f t="shared" si="11"/>
        <v>368.05555555556106</v>
      </c>
      <c r="E205" s="4">
        <f>本金均攤[[#This Row],[本金]]+本金均攤[[#This Row],[利息]]</f>
        <v>4534.7222222222281</v>
      </c>
      <c r="G205" s="4">
        <v>188</v>
      </c>
      <c r="H205" s="4">
        <f t="shared" si="14"/>
        <v>251781.59300092107</v>
      </c>
      <c r="I205" s="4">
        <f>本息均攤月繳款-本息均攤[[#This Row],[利息]]</f>
        <v>4631.478231730086</v>
      </c>
      <c r="J205" s="4">
        <f t="shared" si="12"/>
        <v>427.35511872108526</v>
      </c>
      <c r="K205" s="4">
        <f>本息均攤[[#This Row],[本金]]+本息均攤[[#This Row],[利息]]</f>
        <v>5058.8333504511711</v>
      </c>
    </row>
    <row r="206" spans="1:11" x14ac:dyDescent="0.55000000000000004">
      <c r="A206" s="4">
        <v>189</v>
      </c>
      <c r="B206" s="4">
        <f t="shared" si="13"/>
        <v>212500.00000000332</v>
      </c>
      <c r="C206" s="4">
        <f t="shared" si="10"/>
        <v>4166.666666666667</v>
      </c>
      <c r="D206" s="4">
        <f t="shared" si="11"/>
        <v>361.1111111111166</v>
      </c>
      <c r="E206" s="4">
        <f>本金均攤[[#This Row],[本金]]+本金均攤[[#This Row],[利息]]</f>
        <v>4527.7777777777837</v>
      </c>
      <c r="G206" s="4">
        <v>189</v>
      </c>
      <c r="H206" s="4">
        <f t="shared" si="14"/>
        <v>247142.39563880477</v>
      </c>
      <c r="I206" s="4">
        <f>本息均攤月繳款-本息均攤[[#This Row],[利息]]</f>
        <v>4639.1973621163024</v>
      </c>
      <c r="J206" s="4">
        <f t="shared" si="12"/>
        <v>419.63598833486844</v>
      </c>
      <c r="K206" s="4">
        <f>本息均攤[[#This Row],[本金]]+本息均攤[[#This Row],[利息]]</f>
        <v>5058.8333504511711</v>
      </c>
    </row>
    <row r="207" spans="1:11" x14ac:dyDescent="0.55000000000000004">
      <c r="A207" s="4">
        <v>190</v>
      </c>
      <c r="B207" s="4">
        <f t="shared" si="13"/>
        <v>208333.33333333666</v>
      </c>
      <c r="C207" s="4">
        <f t="shared" si="10"/>
        <v>4166.666666666667</v>
      </c>
      <c r="D207" s="4">
        <f t="shared" si="11"/>
        <v>354.1666666666722</v>
      </c>
      <c r="E207" s="4">
        <f>本金均攤[[#This Row],[本金]]+本金均攤[[#This Row],[利息]]</f>
        <v>4520.8333333333394</v>
      </c>
      <c r="G207" s="4">
        <v>190</v>
      </c>
      <c r="H207" s="4">
        <f t="shared" si="14"/>
        <v>242495.46628108493</v>
      </c>
      <c r="I207" s="4">
        <f>本息均攤月繳款-本息均攤[[#This Row],[利息]]</f>
        <v>4646.9293577198296</v>
      </c>
      <c r="J207" s="4">
        <f t="shared" si="12"/>
        <v>411.9039927313413</v>
      </c>
      <c r="K207" s="4">
        <f>本息均攤[[#This Row],[本金]]+本息均攤[[#This Row],[利息]]</f>
        <v>5058.8333504511711</v>
      </c>
    </row>
    <row r="208" spans="1:11" x14ac:dyDescent="0.55000000000000004">
      <c r="A208" s="4">
        <v>191</v>
      </c>
      <c r="B208" s="4">
        <f t="shared" si="13"/>
        <v>204166.66666667</v>
      </c>
      <c r="C208" s="4">
        <f t="shared" si="10"/>
        <v>4166.666666666667</v>
      </c>
      <c r="D208" s="4">
        <f t="shared" si="11"/>
        <v>347.2222222222278</v>
      </c>
      <c r="E208" s="4">
        <f>本金均攤[[#This Row],[本金]]+本金均攤[[#This Row],[利息]]</f>
        <v>4513.8888888888951</v>
      </c>
      <c r="G208" s="4">
        <v>191</v>
      </c>
      <c r="H208" s="4">
        <f t="shared" si="14"/>
        <v>237840.79204110222</v>
      </c>
      <c r="I208" s="4">
        <f>本息均攤月繳款-本息均攤[[#This Row],[利息]]</f>
        <v>4654.6742399826962</v>
      </c>
      <c r="J208" s="4">
        <f t="shared" si="12"/>
        <v>404.15911046847486</v>
      </c>
      <c r="K208" s="4">
        <f>本息均攤[[#This Row],[本金]]+本息均攤[[#This Row],[利息]]</f>
        <v>5058.8333504511711</v>
      </c>
    </row>
    <row r="209" spans="1:11" x14ac:dyDescent="0.55000000000000004">
      <c r="A209" s="4">
        <v>192</v>
      </c>
      <c r="B209" s="4">
        <f t="shared" si="13"/>
        <v>200000.00000000335</v>
      </c>
      <c r="C209" s="4">
        <f t="shared" si="10"/>
        <v>4166.666666666667</v>
      </c>
      <c r="D209" s="4">
        <f t="shared" si="11"/>
        <v>340.27777777778334</v>
      </c>
      <c r="E209" s="4">
        <f>本金均攤[[#This Row],[本金]]+本金均攤[[#This Row],[利息]]</f>
        <v>4506.9444444444507</v>
      </c>
      <c r="G209" s="4">
        <v>192</v>
      </c>
      <c r="H209" s="4">
        <f t="shared" si="14"/>
        <v>233178.36001071957</v>
      </c>
      <c r="I209" s="4">
        <f>本息均攤月繳款-本息均攤[[#This Row],[利息]]</f>
        <v>4662.4320303826671</v>
      </c>
      <c r="J209" s="4">
        <f t="shared" si="12"/>
        <v>396.40132006850371</v>
      </c>
      <c r="K209" s="4">
        <f>本息均攤[[#This Row],[本金]]+本息均攤[[#This Row],[利息]]</f>
        <v>5058.8333504511711</v>
      </c>
    </row>
    <row r="210" spans="1:11" x14ac:dyDescent="0.55000000000000004">
      <c r="A210" s="4">
        <v>193</v>
      </c>
      <c r="B210" s="4">
        <f t="shared" si="13"/>
        <v>195833.33333333669</v>
      </c>
      <c r="C210" s="4">
        <f t="shared" ref="C210:C257" si="15">貸款金額/期數</f>
        <v>4166.666666666667</v>
      </c>
      <c r="D210" s="4">
        <f t="shared" ref="D210:D257" si="16">B209*年利率/12</f>
        <v>333.33333333333889</v>
      </c>
      <c r="E210" s="4">
        <f>本金均攤[[#This Row],[本金]]+本金均攤[[#This Row],[利息]]</f>
        <v>4500.0000000000055</v>
      </c>
      <c r="G210" s="4">
        <v>193</v>
      </c>
      <c r="H210" s="4">
        <f t="shared" si="14"/>
        <v>228508.15726028627</v>
      </c>
      <c r="I210" s="4">
        <f>本息均攤月繳款-本息均攤[[#This Row],[利息]]</f>
        <v>4670.2027504333055</v>
      </c>
      <c r="J210" s="4">
        <f t="shared" ref="J210:J257" si="17">H209*年利率/12</f>
        <v>388.6306000178659</v>
      </c>
      <c r="K210" s="4">
        <f>本息均攤[[#This Row],[本金]]+本息均攤[[#This Row],[利息]]</f>
        <v>5058.8333504511711</v>
      </c>
    </row>
    <row r="211" spans="1:11" x14ac:dyDescent="0.55000000000000004">
      <c r="A211" s="4">
        <v>194</v>
      </c>
      <c r="B211" s="4">
        <f t="shared" ref="B211:B257" si="18">B210-C211</f>
        <v>191666.66666667003</v>
      </c>
      <c r="C211" s="4">
        <f t="shared" si="15"/>
        <v>4166.666666666667</v>
      </c>
      <c r="D211" s="4">
        <f t="shared" si="16"/>
        <v>326.38888888889448</v>
      </c>
      <c r="E211" s="4">
        <f>本金均攤[[#This Row],[本金]]+本金均攤[[#This Row],[利息]]</f>
        <v>4493.0555555555611</v>
      </c>
      <c r="G211" s="4">
        <v>194</v>
      </c>
      <c r="H211" s="4">
        <f t="shared" ref="H211:H257" si="19">H210-I211</f>
        <v>223830.17083860224</v>
      </c>
      <c r="I211" s="4">
        <f>本息均攤月繳款-本息均攤[[#This Row],[利息]]</f>
        <v>4677.9864216840269</v>
      </c>
      <c r="J211" s="4">
        <f t="shared" si="17"/>
        <v>380.84692876714377</v>
      </c>
      <c r="K211" s="4">
        <f>本息均攤[[#This Row],[本金]]+本息均攤[[#This Row],[利息]]</f>
        <v>5058.8333504511711</v>
      </c>
    </row>
    <row r="212" spans="1:11" x14ac:dyDescent="0.55000000000000004">
      <c r="A212" s="4">
        <v>195</v>
      </c>
      <c r="B212" s="4">
        <f t="shared" si="18"/>
        <v>187500.00000000338</v>
      </c>
      <c r="C212" s="4">
        <f t="shared" si="15"/>
        <v>4166.666666666667</v>
      </c>
      <c r="D212" s="4">
        <f t="shared" si="16"/>
        <v>319.44444444445008</v>
      </c>
      <c r="E212" s="4">
        <f>本金均攤[[#This Row],[本金]]+本金均攤[[#This Row],[利息]]</f>
        <v>4486.1111111111168</v>
      </c>
      <c r="G212" s="4">
        <v>195</v>
      </c>
      <c r="H212" s="4">
        <f t="shared" si="19"/>
        <v>219144.38777288207</v>
      </c>
      <c r="I212" s="4">
        <f>本息均攤月繳款-本息均攤[[#This Row],[利息]]</f>
        <v>4685.7830657201675</v>
      </c>
      <c r="J212" s="4">
        <f t="shared" si="17"/>
        <v>373.05028473100373</v>
      </c>
      <c r="K212" s="4">
        <f>本息均攤[[#This Row],[本金]]+本息均攤[[#This Row],[利息]]</f>
        <v>5058.8333504511711</v>
      </c>
    </row>
    <row r="213" spans="1:11" x14ac:dyDescent="0.55000000000000004">
      <c r="A213" s="4">
        <v>196</v>
      </c>
      <c r="B213" s="4">
        <f t="shared" si="18"/>
        <v>183333.33333333672</v>
      </c>
      <c r="C213" s="4">
        <f t="shared" si="15"/>
        <v>4166.666666666667</v>
      </c>
      <c r="D213" s="4">
        <f t="shared" si="16"/>
        <v>312.50000000000563</v>
      </c>
      <c r="E213" s="4">
        <f>本金均攤[[#This Row],[本金]]+本金均攤[[#This Row],[利息]]</f>
        <v>4479.1666666666724</v>
      </c>
      <c r="G213" s="4">
        <v>196</v>
      </c>
      <c r="H213" s="4">
        <f t="shared" si="19"/>
        <v>214450.79506871902</v>
      </c>
      <c r="I213" s="4">
        <f>本息均攤月繳款-本息均攤[[#This Row],[利息]]</f>
        <v>4693.5927041630348</v>
      </c>
      <c r="J213" s="4">
        <f t="shared" si="17"/>
        <v>365.24064628813676</v>
      </c>
      <c r="K213" s="4">
        <f>本息均攤[[#This Row],[本金]]+本息均攤[[#This Row],[利息]]</f>
        <v>5058.833350451172</v>
      </c>
    </row>
    <row r="214" spans="1:11" x14ac:dyDescent="0.55000000000000004">
      <c r="A214" s="4">
        <v>197</v>
      </c>
      <c r="B214" s="4">
        <f t="shared" si="18"/>
        <v>179166.66666667006</v>
      </c>
      <c r="C214" s="4">
        <f t="shared" si="15"/>
        <v>4166.666666666667</v>
      </c>
      <c r="D214" s="4">
        <f t="shared" si="16"/>
        <v>305.55555555556117</v>
      </c>
      <c r="E214" s="4">
        <f>本金均攤[[#This Row],[本金]]+本金均攤[[#This Row],[利息]]</f>
        <v>4472.2222222222281</v>
      </c>
      <c r="G214" s="4">
        <v>197</v>
      </c>
      <c r="H214" s="4">
        <f t="shared" si="19"/>
        <v>209749.37971004905</v>
      </c>
      <c r="I214" s="4">
        <f>本息均攤月繳款-本息均攤[[#This Row],[利息]]</f>
        <v>4701.4153586699731</v>
      </c>
      <c r="J214" s="4">
        <f t="shared" si="17"/>
        <v>357.4179917811984</v>
      </c>
      <c r="K214" s="4">
        <f>本息均攤[[#This Row],[本金]]+本息均攤[[#This Row],[利息]]</f>
        <v>5058.8333504511711</v>
      </c>
    </row>
    <row r="215" spans="1:11" x14ac:dyDescent="0.55000000000000004">
      <c r="A215" s="4">
        <v>198</v>
      </c>
      <c r="B215" s="4">
        <f t="shared" si="18"/>
        <v>175000.00000000341</v>
      </c>
      <c r="C215" s="4">
        <f t="shared" si="15"/>
        <v>4166.666666666667</v>
      </c>
      <c r="D215" s="4">
        <f t="shared" si="16"/>
        <v>298.61111111111677</v>
      </c>
      <c r="E215" s="4">
        <f>本金均攤[[#This Row],[本金]]+本金均攤[[#This Row],[利息]]</f>
        <v>4465.2777777777837</v>
      </c>
      <c r="G215" s="4">
        <v>198</v>
      </c>
      <c r="H215" s="4">
        <f t="shared" si="19"/>
        <v>205040.12865911462</v>
      </c>
      <c r="I215" s="4">
        <f>本息均攤月繳款-本息均攤[[#This Row],[利息]]</f>
        <v>4709.2510509344229</v>
      </c>
      <c r="J215" s="4">
        <f t="shared" si="17"/>
        <v>349.58229951674844</v>
      </c>
      <c r="K215" s="4">
        <f>本息均攤[[#This Row],[本金]]+本息均攤[[#This Row],[利息]]</f>
        <v>5058.8333504511711</v>
      </c>
    </row>
    <row r="216" spans="1:11" x14ac:dyDescent="0.55000000000000004">
      <c r="A216" s="4">
        <v>199</v>
      </c>
      <c r="B216" s="4">
        <f t="shared" si="18"/>
        <v>170833.33333333675</v>
      </c>
      <c r="C216" s="4">
        <f t="shared" si="15"/>
        <v>4166.666666666667</v>
      </c>
      <c r="D216" s="4">
        <f t="shared" si="16"/>
        <v>291.66666666667237</v>
      </c>
      <c r="E216" s="4">
        <f>本金均攤[[#This Row],[本金]]+本金均攤[[#This Row],[利息]]</f>
        <v>4458.3333333333394</v>
      </c>
      <c r="G216" s="4">
        <v>199</v>
      </c>
      <c r="H216" s="4">
        <f t="shared" si="19"/>
        <v>200323.02885642863</v>
      </c>
      <c r="I216" s="4">
        <f>本息均攤月繳款-本息均攤[[#This Row],[利息]]</f>
        <v>4717.0998026859797</v>
      </c>
      <c r="J216" s="4">
        <f t="shared" si="17"/>
        <v>341.73354776519108</v>
      </c>
      <c r="K216" s="4">
        <f>本息均攤[[#This Row],[本金]]+本息均攤[[#This Row],[利息]]</f>
        <v>5058.8333504511711</v>
      </c>
    </row>
    <row r="217" spans="1:11" x14ac:dyDescent="0.55000000000000004">
      <c r="A217" s="4">
        <v>200</v>
      </c>
      <c r="B217" s="4">
        <f t="shared" si="18"/>
        <v>166666.66666667009</v>
      </c>
      <c r="C217" s="4">
        <f t="shared" si="15"/>
        <v>4166.666666666667</v>
      </c>
      <c r="D217" s="4">
        <f t="shared" si="16"/>
        <v>284.72222222222791</v>
      </c>
      <c r="E217" s="4">
        <f>本金均攤[[#This Row],[本金]]+本金均攤[[#This Row],[利息]]</f>
        <v>4451.3888888888951</v>
      </c>
      <c r="G217" s="4">
        <v>200</v>
      </c>
      <c r="H217" s="4">
        <f t="shared" si="19"/>
        <v>195598.06722073819</v>
      </c>
      <c r="I217" s="4">
        <f>本息均攤月繳款-本息均攤[[#This Row],[利息]]</f>
        <v>4724.9616356904571</v>
      </c>
      <c r="J217" s="4">
        <f t="shared" si="17"/>
        <v>333.87171476071438</v>
      </c>
      <c r="K217" s="4">
        <f>本息均攤[[#This Row],[本金]]+本息均攤[[#This Row],[利息]]</f>
        <v>5058.8333504511711</v>
      </c>
    </row>
    <row r="218" spans="1:11" x14ac:dyDescent="0.55000000000000004">
      <c r="A218" s="4">
        <v>201</v>
      </c>
      <c r="B218" s="4">
        <f t="shared" si="18"/>
        <v>162500.00000000343</v>
      </c>
      <c r="C218" s="4">
        <f t="shared" si="15"/>
        <v>4166.666666666667</v>
      </c>
      <c r="D218" s="4">
        <f t="shared" si="16"/>
        <v>277.77777777778346</v>
      </c>
      <c r="E218" s="4">
        <f>本金均攤[[#This Row],[本金]]+本金均攤[[#This Row],[利息]]</f>
        <v>4444.4444444444507</v>
      </c>
      <c r="G218" s="4">
        <v>201</v>
      </c>
      <c r="H218" s="4">
        <f t="shared" si="19"/>
        <v>190865.23064898825</v>
      </c>
      <c r="I218" s="4">
        <f>本息均攤月繳款-本息均攤[[#This Row],[利息]]</f>
        <v>4732.836571749941</v>
      </c>
      <c r="J218" s="4">
        <f t="shared" si="17"/>
        <v>325.99677870123031</v>
      </c>
      <c r="K218" s="4">
        <f>本息均攤[[#This Row],[本金]]+本息均攤[[#This Row],[利息]]</f>
        <v>5058.8333504511711</v>
      </c>
    </row>
    <row r="219" spans="1:11" x14ac:dyDescent="0.55000000000000004">
      <c r="A219" s="4">
        <v>202</v>
      </c>
      <c r="B219" s="4">
        <f t="shared" si="18"/>
        <v>158333.33333333678</v>
      </c>
      <c r="C219" s="4">
        <f t="shared" si="15"/>
        <v>4166.666666666667</v>
      </c>
      <c r="D219" s="4">
        <f t="shared" si="16"/>
        <v>270.83333333333906</v>
      </c>
      <c r="E219" s="4">
        <f>本金均攤[[#This Row],[本金]]+本金均攤[[#This Row],[利息]]</f>
        <v>4437.5000000000064</v>
      </c>
      <c r="G219" s="4">
        <v>202</v>
      </c>
      <c r="H219" s="4">
        <f t="shared" si="19"/>
        <v>186124.50601628539</v>
      </c>
      <c r="I219" s="4">
        <f>本息均攤月繳款-本息均攤[[#This Row],[利息]]</f>
        <v>4740.724632702857</v>
      </c>
      <c r="J219" s="4">
        <f t="shared" si="17"/>
        <v>318.10871774831372</v>
      </c>
      <c r="K219" s="4">
        <f>本息均攤[[#This Row],[本金]]+本息均攤[[#This Row],[利息]]</f>
        <v>5058.8333504511711</v>
      </c>
    </row>
    <row r="220" spans="1:11" x14ac:dyDescent="0.55000000000000004">
      <c r="A220" s="4">
        <v>203</v>
      </c>
      <c r="B220" s="4">
        <f t="shared" si="18"/>
        <v>154166.66666667012</v>
      </c>
      <c r="C220" s="4">
        <f t="shared" si="15"/>
        <v>4166.666666666667</v>
      </c>
      <c r="D220" s="4">
        <f t="shared" si="16"/>
        <v>263.88888888889466</v>
      </c>
      <c r="E220" s="4">
        <f>本金均攤[[#This Row],[本金]]+本金均攤[[#This Row],[利息]]</f>
        <v>4430.555555555562</v>
      </c>
      <c r="G220" s="4">
        <v>203</v>
      </c>
      <c r="H220" s="4">
        <f t="shared" si="19"/>
        <v>181375.88017586136</v>
      </c>
      <c r="I220" s="4">
        <f>本息均攤月繳款-本息均攤[[#This Row],[利息]]</f>
        <v>4748.6258404240289</v>
      </c>
      <c r="J220" s="4">
        <f t="shared" si="17"/>
        <v>310.20751002714229</v>
      </c>
      <c r="K220" s="4">
        <f>本息均攤[[#This Row],[本金]]+本息均攤[[#This Row],[利息]]</f>
        <v>5058.8333504511711</v>
      </c>
    </row>
    <row r="221" spans="1:11" x14ac:dyDescent="0.55000000000000004">
      <c r="A221" s="4">
        <v>204</v>
      </c>
      <c r="B221" s="4">
        <f t="shared" si="18"/>
        <v>150000.00000000346</v>
      </c>
      <c r="C221" s="4">
        <f t="shared" si="15"/>
        <v>4166.666666666667</v>
      </c>
      <c r="D221" s="4">
        <f t="shared" si="16"/>
        <v>256.9444444444502</v>
      </c>
      <c r="E221" s="4">
        <f>本金均攤[[#This Row],[本金]]+本金均攤[[#This Row],[利息]]</f>
        <v>4423.6111111111168</v>
      </c>
      <c r="G221" s="4">
        <v>204</v>
      </c>
      <c r="H221" s="4">
        <f t="shared" si="19"/>
        <v>176619.33995903662</v>
      </c>
      <c r="I221" s="4">
        <f>本息均攤月繳款-本息均攤[[#This Row],[利息]]</f>
        <v>4756.5402168247356</v>
      </c>
      <c r="J221" s="4">
        <f t="shared" si="17"/>
        <v>302.29313362643558</v>
      </c>
      <c r="K221" s="4">
        <f>本息均攤[[#This Row],[本金]]+本息均攤[[#This Row],[利息]]</f>
        <v>5058.8333504511711</v>
      </c>
    </row>
    <row r="222" spans="1:11" x14ac:dyDescent="0.55000000000000004">
      <c r="A222" s="4">
        <v>205</v>
      </c>
      <c r="B222" s="4">
        <f t="shared" si="18"/>
        <v>145833.33333333681</v>
      </c>
      <c r="C222" s="4">
        <f t="shared" si="15"/>
        <v>4166.666666666667</v>
      </c>
      <c r="D222" s="4">
        <f t="shared" si="16"/>
        <v>250.00000000000577</v>
      </c>
      <c r="E222" s="4">
        <f>本金均攤[[#This Row],[本金]]+本金均攤[[#This Row],[利息]]</f>
        <v>4416.6666666666724</v>
      </c>
      <c r="G222" s="4">
        <v>205</v>
      </c>
      <c r="H222" s="4">
        <f t="shared" si="19"/>
        <v>171854.87217518385</v>
      </c>
      <c r="I222" s="4">
        <f>本息均攤月繳款-本息均攤[[#This Row],[利息]]</f>
        <v>4764.4677838527768</v>
      </c>
      <c r="J222" s="4">
        <f t="shared" si="17"/>
        <v>294.36556659839437</v>
      </c>
      <c r="K222" s="4">
        <f>本息均攤[[#This Row],[本金]]+本息均攤[[#This Row],[利息]]</f>
        <v>5058.8333504511711</v>
      </c>
    </row>
    <row r="223" spans="1:11" x14ac:dyDescent="0.55000000000000004">
      <c r="A223" s="4">
        <v>206</v>
      </c>
      <c r="B223" s="4">
        <f t="shared" si="18"/>
        <v>141666.66666667015</v>
      </c>
      <c r="C223" s="4">
        <f t="shared" si="15"/>
        <v>4166.666666666667</v>
      </c>
      <c r="D223" s="4">
        <f t="shared" si="16"/>
        <v>243.05555555556134</v>
      </c>
      <c r="E223" s="4">
        <f>本金均攤[[#This Row],[本金]]+本金均攤[[#This Row],[利息]]</f>
        <v>4409.7222222222281</v>
      </c>
      <c r="G223" s="4">
        <v>206</v>
      </c>
      <c r="H223" s="4">
        <f t="shared" si="19"/>
        <v>167082.46361169132</v>
      </c>
      <c r="I223" s="4">
        <f>本息均攤月繳款-本息均攤[[#This Row],[利息]]</f>
        <v>4772.4085634925314</v>
      </c>
      <c r="J223" s="4">
        <f t="shared" si="17"/>
        <v>286.42478695863974</v>
      </c>
      <c r="K223" s="4">
        <f>本息均攤[[#This Row],[本金]]+本息均攤[[#This Row],[利息]]</f>
        <v>5058.8333504511711</v>
      </c>
    </row>
    <row r="224" spans="1:11" x14ac:dyDescent="0.55000000000000004">
      <c r="A224" s="4">
        <v>207</v>
      </c>
      <c r="B224" s="4">
        <f t="shared" si="18"/>
        <v>137500.00000000349</v>
      </c>
      <c r="C224" s="4">
        <f t="shared" si="15"/>
        <v>4166.666666666667</v>
      </c>
      <c r="D224" s="4">
        <f t="shared" si="16"/>
        <v>236.11111111111691</v>
      </c>
      <c r="E224" s="4">
        <f>本金均攤[[#This Row],[本金]]+本金均攤[[#This Row],[利息]]</f>
        <v>4402.7777777777837</v>
      </c>
      <c r="G224" s="4">
        <v>207</v>
      </c>
      <c r="H224" s="4">
        <f t="shared" si="19"/>
        <v>162302.1010339263</v>
      </c>
      <c r="I224" s="4">
        <f>本息均攤月繳款-本息均攤[[#This Row],[利息]]</f>
        <v>4780.3625777650186</v>
      </c>
      <c r="J224" s="4">
        <f t="shared" si="17"/>
        <v>278.4707726861522</v>
      </c>
      <c r="K224" s="4">
        <f>本息均攤[[#This Row],[本金]]+本息均攤[[#This Row],[利息]]</f>
        <v>5058.8333504511711</v>
      </c>
    </row>
    <row r="225" spans="1:11" x14ac:dyDescent="0.55000000000000004">
      <c r="A225" s="4">
        <v>208</v>
      </c>
      <c r="B225" s="4">
        <f t="shared" si="18"/>
        <v>133333.33333333684</v>
      </c>
      <c r="C225" s="4">
        <f t="shared" si="15"/>
        <v>4166.666666666667</v>
      </c>
      <c r="D225" s="4">
        <f t="shared" si="16"/>
        <v>229.16666666667251</v>
      </c>
      <c r="E225" s="4">
        <f>本金均攤[[#This Row],[本金]]+本金均攤[[#This Row],[利息]]</f>
        <v>4395.8333333333394</v>
      </c>
      <c r="G225" s="4">
        <v>208</v>
      </c>
      <c r="H225" s="4">
        <f t="shared" si="19"/>
        <v>157513.77118519833</v>
      </c>
      <c r="I225" s="4">
        <f>本息均攤月繳款-本息均攤[[#This Row],[利息]]</f>
        <v>4788.3298487279608</v>
      </c>
      <c r="J225" s="4">
        <f t="shared" si="17"/>
        <v>270.50350172321049</v>
      </c>
      <c r="K225" s="4">
        <f>本息均攤[[#This Row],[本金]]+本息均攤[[#This Row],[利息]]</f>
        <v>5058.8333504511711</v>
      </c>
    </row>
    <row r="226" spans="1:11" x14ac:dyDescent="0.55000000000000004">
      <c r="A226" s="4">
        <v>209</v>
      </c>
      <c r="B226" s="4">
        <f t="shared" si="18"/>
        <v>129166.66666667016</v>
      </c>
      <c r="C226" s="4">
        <f t="shared" si="15"/>
        <v>4166.666666666667</v>
      </c>
      <c r="D226" s="4">
        <f t="shared" si="16"/>
        <v>222.22222222222805</v>
      </c>
      <c r="E226" s="4">
        <f>本金均攤[[#This Row],[本金]]+本金均攤[[#This Row],[利息]]</f>
        <v>4388.8888888888951</v>
      </c>
      <c r="G226" s="4">
        <v>209</v>
      </c>
      <c r="H226" s="4">
        <f t="shared" si="19"/>
        <v>152717.46078672248</v>
      </c>
      <c r="I226" s="4">
        <f>本息均攤月繳款-本息均攤[[#This Row],[利息]]</f>
        <v>4796.3103984758409</v>
      </c>
      <c r="J226" s="4">
        <f t="shared" si="17"/>
        <v>262.52295197533056</v>
      </c>
      <c r="K226" s="4">
        <f>本息均攤[[#This Row],[本金]]+本息均攤[[#This Row],[利息]]</f>
        <v>5058.8333504511711</v>
      </c>
    </row>
    <row r="227" spans="1:11" x14ac:dyDescent="0.55000000000000004">
      <c r="A227" s="4">
        <v>210</v>
      </c>
      <c r="B227" s="4">
        <f t="shared" si="18"/>
        <v>125000.00000000349</v>
      </c>
      <c r="C227" s="4">
        <f t="shared" si="15"/>
        <v>4166.666666666667</v>
      </c>
      <c r="D227" s="4">
        <f t="shared" si="16"/>
        <v>215.27777777778363</v>
      </c>
      <c r="E227" s="4">
        <f>本金均攤[[#This Row],[本金]]+本金均攤[[#This Row],[利息]]</f>
        <v>4381.9444444444507</v>
      </c>
      <c r="G227" s="4">
        <v>210</v>
      </c>
      <c r="H227" s="4">
        <f t="shared" si="19"/>
        <v>147913.15653758252</v>
      </c>
      <c r="I227" s="4">
        <f>本息均攤月繳款-本息均攤[[#This Row],[利息]]</f>
        <v>4804.3042491399665</v>
      </c>
      <c r="J227" s="4">
        <f t="shared" si="17"/>
        <v>254.52910131120416</v>
      </c>
      <c r="K227" s="4">
        <f>本息均攤[[#This Row],[本金]]+本息均攤[[#This Row],[利息]]</f>
        <v>5058.8333504511702</v>
      </c>
    </row>
    <row r="228" spans="1:11" x14ac:dyDescent="0.55000000000000004">
      <c r="A228" s="4">
        <v>211</v>
      </c>
      <c r="B228" s="4">
        <f t="shared" si="18"/>
        <v>120833.33333333682</v>
      </c>
      <c r="C228" s="4">
        <f t="shared" si="15"/>
        <v>4166.666666666667</v>
      </c>
      <c r="D228" s="4">
        <f t="shared" si="16"/>
        <v>208.33333333333917</v>
      </c>
      <c r="E228" s="4">
        <f>本金均攤[[#This Row],[本金]]+本金均攤[[#This Row],[利息]]</f>
        <v>4375.0000000000064</v>
      </c>
      <c r="G228" s="4">
        <v>211</v>
      </c>
      <c r="H228" s="4">
        <f t="shared" si="19"/>
        <v>143100.84511469398</v>
      </c>
      <c r="I228" s="4">
        <f>本息均攤月繳款-本息均攤[[#This Row],[利息]]</f>
        <v>4812.3114228885333</v>
      </c>
      <c r="J228" s="4">
        <f t="shared" si="17"/>
        <v>246.52192756263753</v>
      </c>
      <c r="K228" s="4">
        <f>本息均攤[[#This Row],[本金]]+本息均攤[[#This Row],[利息]]</f>
        <v>5058.8333504511711</v>
      </c>
    </row>
    <row r="229" spans="1:11" x14ac:dyDescent="0.55000000000000004">
      <c r="A229" s="4">
        <v>212</v>
      </c>
      <c r="B229" s="4">
        <f t="shared" si="18"/>
        <v>116666.66666667015</v>
      </c>
      <c r="C229" s="4">
        <f t="shared" si="15"/>
        <v>4166.666666666667</v>
      </c>
      <c r="D229" s="4">
        <f t="shared" si="16"/>
        <v>201.38888888889471</v>
      </c>
      <c r="E229" s="4">
        <f>本金均攤[[#This Row],[本金]]+本金均攤[[#This Row],[利息]]</f>
        <v>4368.055555555562</v>
      </c>
      <c r="G229" s="4">
        <v>212</v>
      </c>
      <c r="H229" s="4">
        <f t="shared" si="19"/>
        <v>138280.5131727673</v>
      </c>
      <c r="I229" s="4">
        <f>本息均攤月繳款-本息均攤[[#This Row],[利息]]</f>
        <v>4820.3319419266809</v>
      </c>
      <c r="J229" s="4">
        <f t="shared" si="17"/>
        <v>238.50140852448996</v>
      </c>
      <c r="K229" s="4">
        <f>本息均攤[[#This Row],[本金]]+本息均攤[[#This Row],[利息]]</f>
        <v>5058.8333504511711</v>
      </c>
    </row>
    <row r="230" spans="1:11" x14ac:dyDescent="0.55000000000000004">
      <c r="A230" s="4">
        <v>213</v>
      </c>
      <c r="B230" s="4">
        <f t="shared" si="18"/>
        <v>112500.00000000348</v>
      </c>
      <c r="C230" s="4">
        <f t="shared" si="15"/>
        <v>4166.666666666667</v>
      </c>
      <c r="D230" s="4">
        <f t="shared" si="16"/>
        <v>194.44444444445026</v>
      </c>
      <c r="E230" s="4">
        <f>本金均攤[[#This Row],[本金]]+本金均攤[[#This Row],[利息]]</f>
        <v>4361.1111111111168</v>
      </c>
      <c r="G230" s="4">
        <v>213</v>
      </c>
      <c r="H230" s="4">
        <f t="shared" si="19"/>
        <v>133452.14734427075</v>
      </c>
      <c r="I230" s="4">
        <f>本息均攤月繳款-本息均攤[[#This Row],[利息]]</f>
        <v>4828.3658284965586</v>
      </c>
      <c r="J230" s="4">
        <f t="shared" si="17"/>
        <v>230.46752195461215</v>
      </c>
      <c r="K230" s="4">
        <f>本息均攤[[#This Row],[本金]]+本息均攤[[#This Row],[利息]]</f>
        <v>5058.8333504511711</v>
      </c>
    </row>
    <row r="231" spans="1:11" x14ac:dyDescent="0.55000000000000004">
      <c r="A231" s="4">
        <v>214</v>
      </c>
      <c r="B231" s="4">
        <f t="shared" si="18"/>
        <v>108333.33333333681</v>
      </c>
      <c r="C231" s="4">
        <f t="shared" si="15"/>
        <v>4166.666666666667</v>
      </c>
      <c r="D231" s="4">
        <f t="shared" si="16"/>
        <v>187.5000000000058</v>
      </c>
      <c r="E231" s="4">
        <f>本金均攤[[#This Row],[本金]]+本金均攤[[#This Row],[利息]]</f>
        <v>4354.1666666666724</v>
      </c>
      <c r="G231" s="4">
        <v>214</v>
      </c>
      <c r="H231" s="4">
        <f t="shared" si="19"/>
        <v>128615.73423939336</v>
      </c>
      <c r="I231" s="4">
        <f>本息均攤月繳款-本息均攤[[#This Row],[利息]]</f>
        <v>4836.4131048773861</v>
      </c>
      <c r="J231" s="4">
        <f t="shared" si="17"/>
        <v>222.42024557378457</v>
      </c>
      <c r="K231" s="4">
        <f>本息均攤[[#This Row],[本金]]+本息均攤[[#This Row],[利息]]</f>
        <v>5058.8333504511711</v>
      </c>
    </row>
    <row r="232" spans="1:11" x14ac:dyDescent="0.55000000000000004">
      <c r="A232" s="4">
        <v>215</v>
      </c>
      <c r="B232" s="4">
        <f t="shared" si="18"/>
        <v>104166.66666667013</v>
      </c>
      <c r="C232" s="4">
        <f t="shared" si="15"/>
        <v>4166.666666666667</v>
      </c>
      <c r="D232" s="4">
        <f t="shared" si="16"/>
        <v>180.55555555556134</v>
      </c>
      <c r="E232" s="4">
        <f>本金均攤[[#This Row],[本金]]+本金均攤[[#This Row],[利息]]</f>
        <v>4347.2222222222281</v>
      </c>
      <c r="G232" s="4">
        <v>215</v>
      </c>
      <c r="H232" s="4">
        <f t="shared" si="19"/>
        <v>123771.26044600784</v>
      </c>
      <c r="I232" s="4">
        <f>本息均攤月繳款-本息均攤[[#This Row],[利息]]</f>
        <v>4844.4737933855158</v>
      </c>
      <c r="J232" s="4">
        <f t="shared" si="17"/>
        <v>214.35955706565562</v>
      </c>
      <c r="K232" s="4">
        <f>本息均攤[[#This Row],[本金]]+本息均攤[[#This Row],[利息]]</f>
        <v>5058.8333504511711</v>
      </c>
    </row>
    <row r="233" spans="1:11" x14ac:dyDescent="0.55000000000000004">
      <c r="A233" s="4">
        <v>216</v>
      </c>
      <c r="B233" s="4">
        <f t="shared" si="18"/>
        <v>100000.00000000346</v>
      </c>
      <c r="C233" s="4">
        <f t="shared" si="15"/>
        <v>4166.666666666667</v>
      </c>
      <c r="D233" s="4">
        <f t="shared" si="16"/>
        <v>173.61111111111688</v>
      </c>
      <c r="E233" s="4">
        <f>本金均攤[[#This Row],[本金]]+本金均攤[[#This Row],[利息]]</f>
        <v>4340.2777777777837</v>
      </c>
      <c r="G233" s="4">
        <v>216</v>
      </c>
      <c r="H233" s="4">
        <f t="shared" si="19"/>
        <v>118918.71252963335</v>
      </c>
      <c r="I233" s="4">
        <f>本息均攤月繳款-本息均攤[[#This Row],[利息]]</f>
        <v>4852.5479163744913</v>
      </c>
      <c r="J233" s="4">
        <f t="shared" si="17"/>
        <v>206.28543407667973</v>
      </c>
      <c r="K233" s="4">
        <f>本息均攤[[#This Row],[本金]]+本息均攤[[#This Row],[利息]]</f>
        <v>5058.8333504511711</v>
      </c>
    </row>
    <row r="234" spans="1:11" x14ac:dyDescent="0.55000000000000004">
      <c r="A234" s="4">
        <v>217</v>
      </c>
      <c r="B234" s="4">
        <f t="shared" si="18"/>
        <v>95833.333333336792</v>
      </c>
      <c r="C234" s="4">
        <f t="shared" si="15"/>
        <v>4166.666666666667</v>
      </c>
      <c r="D234" s="4">
        <f t="shared" si="16"/>
        <v>166.66666666667246</v>
      </c>
      <c r="E234" s="4">
        <f>本金均攤[[#This Row],[本金]]+本金均攤[[#This Row],[利息]]</f>
        <v>4333.3333333333394</v>
      </c>
      <c r="G234" s="4">
        <v>217</v>
      </c>
      <c r="H234" s="4">
        <f t="shared" si="19"/>
        <v>114058.07703339824</v>
      </c>
      <c r="I234" s="4">
        <f>本息均攤月繳款-本息均攤[[#This Row],[利息]]</f>
        <v>4860.6354962351152</v>
      </c>
      <c r="J234" s="4">
        <f t="shared" si="17"/>
        <v>198.19785421605559</v>
      </c>
      <c r="K234" s="4">
        <f>本息均攤[[#This Row],[本金]]+本息均攤[[#This Row],[利息]]</f>
        <v>5058.8333504511711</v>
      </c>
    </row>
    <row r="235" spans="1:11" x14ac:dyDescent="0.55000000000000004">
      <c r="A235" s="4">
        <v>218</v>
      </c>
      <c r="B235" s="4">
        <f t="shared" si="18"/>
        <v>91666.66666667012</v>
      </c>
      <c r="C235" s="4">
        <f t="shared" si="15"/>
        <v>4166.666666666667</v>
      </c>
      <c r="D235" s="4">
        <f t="shared" si="16"/>
        <v>159.722222222228</v>
      </c>
      <c r="E235" s="4">
        <f>本金均攤[[#This Row],[本金]]+本金均攤[[#This Row],[利息]]</f>
        <v>4326.3888888888951</v>
      </c>
      <c r="G235" s="4">
        <v>218</v>
      </c>
      <c r="H235" s="4">
        <f t="shared" si="19"/>
        <v>109189.34047800273</v>
      </c>
      <c r="I235" s="4">
        <f>本息均攤月繳款-本息均攤[[#This Row],[利息]]</f>
        <v>4868.7365553955078</v>
      </c>
      <c r="J235" s="4">
        <f t="shared" si="17"/>
        <v>190.09679505566373</v>
      </c>
      <c r="K235" s="4">
        <f>本息均攤[[#This Row],[本金]]+本息均攤[[#This Row],[利息]]</f>
        <v>5058.833350451172</v>
      </c>
    </row>
    <row r="236" spans="1:11" x14ac:dyDescent="0.55000000000000004">
      <c r="A236" s="4">
        <v>219</v>
      </c>
      <c r="B236" s="4">
        <f t="shared" si="18"/>
        <v>87500.000000003449</v>
      </c>
      <c r="C236" s="4">
        <f t="shared" si="15"/>
        <v>4166.666666666667</v>
      </c>
      <c r="D236" s="4">
        <f t="shared" si="16"/>
        <v>152.77777777778354</v>
      </c>
      <c r="E236" s="4">
        <f>本金均攤[[#This Row],[本金]]+本金均攤[[#This Row],[利息]]</f>
        <v>4319.4444444444507</v>
      </c>
      <c r="G236" s="4">
        <v>219</v>
      </c>
      <c r="H236" s="4">
        <f t="shared" si="19"/>
        <v>104312.48936168157</v>
      </c>
      <c r="I236" s="4">
        <f>本息均攤月繳款-本息均攤[[#This Row],[利息]]</f>
        <v>4876.851116321167</v>
      </c>
      <c r="J236" s="4">
        <f t="shared" si="17"/>
        <v>181.98223413000457</v>
      </c>
      <c r="K236" s="4">
        <f>本息均攤[[#This Row],[本金]]+本息均攤[[#This Row],[利息]]</f>
        <v>5058.8333504511711</v>
      </c>
    </row>
    <row r="237" spans="1:11" x14ac:dyDescent="0.55000000000000004">
      <c r="A237" s="4">
        <v>220</v>
      </c>
      <c r="B237" s="4">
        <f t="shared" si="18"/>
        <v>83333.333333336777</v>
      </c>
      <c r="C237" s="4">
        <f t="shared" si="15"/>
        <v>4166.666666666667</v>
      </c>
      <c r="D237" s="4">
        <f t="shared" si="16"/>
        <v>145.83333333333908</v>
      </c>
      <c r="E237" s="4">
        <f>本金均攤[[#This Row],[本金]]+本金均攤[[#This Row],[利息]]</f>
        <v>4312.5000000000064</v>
      </c>
      <c r="G237" s="4">
        <v>220</v>
      </c>
      <c r="H237" s="4">
        <f t="shared" si="19"/>
        <v>99427.510160166537</v>
      </c>
      <c r="I237" s="4">
        <f>本息均攤月繳款-本息均攤[[#This Row],[利息]]</f>
        <v>4884.9792015150351</v>
      </c>
      <c r="J237" s="4">
        <f t="shared" si="17"/>
        <v>173.85414893613594</v>
      </c>
      <c r="K237" s="4">
        <f>本息均攤[[#This Row],[本金]]+本息均攤[[#This Row],[利息]]</f>
        <v>5058.8333504511711</v>
      </c>
    </row>
    <row r="238" spans="1:11" x14ac:dyDescent="0.55000000000000004">
      <c r="A238" s="4">
        <v>221</v>
      </c>
      <c r="B238" s="4">
        <f t="shared" si="18"/>
        <v>79166.666666670106</v>
      </c>
      <c r="C238" s="4">
        <f t="shared" si="15"/>
        <v>4166.666666666667</v>
      </c>
      <c r="D238" s="4">
        <f t="shared" si="16"/>
        <v>138.88888888889463</v>
      </c>
      <c r="E238" s="4">
        <f>本金均攤[[#This Row],[本金]]+本金均攤[[#This Row],[利息]]</f>
        <v>4305.555555555562</v>
      </c>
      <c r="G238" s="4">
        <v>221</v>
      </c>
      <c r="H238" s="4">
        <f t="shared" si="19"/>
        <v>94534.389326648976</v>
      </c>
      <c r="I238" s="4">
        <f>本息均攤月繳款-本息均攤[[#This Row],[利息]]</f>
        <v>4893.1208335175606</v>
      </c>
      <c r="J238" s="4">
        <f t="shared" si="17"/>
        <v>165.71251693361089</v>
      </c>
      <c r="K238" s="4">
        <f>本息均攤[[#This Row],[本金]]+本息均攤[[#This Row],[利息]]</f>
        <v>5058.8333504511711</v>
      </c>
    </row>
    <row r="239" spans="1:11" x14ac:dyDescent="0.55000000000000004">
      <c r="A239" s="4">
        <v>222</v>
      </c>
      <c r="B239" s="4">
        <f t="shared" si="18"/>
        <v>75000.000000003434</v>
      </c>
      <c r="C239" s="4">
        <f t="shared" si="15"/>
        <v>4166.666666666667</v>
      </c>
      <c r="D239" s="4">
        <f t="shared" si="16"/>
        <v>131.94444444445017</v>
      </c>
      <c r="E239" s="4">
        <f>本金均攤[[#This Row],[本金]]+本金均攤[[#This Row],[利息]]</f>
        <v>4298.6111111111168</v>
      </c>
      <c r="G239" s="4">
        <v>222</v>
      </c>
      <c r="H239" s="4">
        <f t="shared" si="19"/>
        <v>89633.113291742222</v>
      </c>
      <c r="I239" s="4">
        <f>本息均攤月繳款-本息均攤[[#This Row],[利息]]</f>
        <v>4901.2760349067557</v>
      </c>
      <c r="J239" s="4">
        <f t="shared" si="17"/>
        <v>157.55731554441496</v>
      </c>
      <c r="K239" s="4">
        <f>本息均攤[[#This Row],[本金]]+本息均攤[[#This Row],[利息]]</f>
        <v>5058.8333504511711</v>
      </c>
    </row>
    <row r="240" spans="1:11" x14ac:dyDescent="0.55000000000000004">
      <c r="A240" s="4">
        <v>223</v>
      </c>
      <c r="B240" s="4">
        <f t="shared" si="18"/>
        <v>70833.333333336763</v>
      </c>
      <c r="C240" s="4">
        <f t="shared" si="15"/>
        <v>4166.666666666667</v>
      </c>
      <c r="D240" s="4">
        <f t="shared" si="16"/>
        <v>125.00000000000573</v>
      </c>
      <c r="E240" s="4">
        <f>本金均攤[[#This Row],[本金]]+本金均攤[[#This Row],[利息]]</f>
        <v>4291.6666666666724</v>
      </c>
      <c r="G240" s="4">
        <v>223</v>
      </c>
      <c r="H240" s="4">
        <f t="shared" si="19"/>
        <v>84723.668463443959</v>
      </c>
      <c r="I240" s="4">
        <f>本息均攤月繳款-本息均攤[[#This Row],[利息]]</f>
        <v>4909.4448282982676</v>
      </c>
      <c r="J240" s="4">
        <f t="shared" si="17"/>
        <v>149.3885221529037</v>
      </c>
      <c r="K240" s="4">
        <f>本息均攤[[#This Row],[本金]]+本息均攤[[#This Row],[利息]]</f>
        <v>5058.8333504511711</v>
      </c>
    </row>
    <row r="241" spans="1:11" x14ac:dyDescent="0.55000000000000004">
      <c r="A241" s="4">
        <v>224</v>
      </c>
      <c r="B241" s="4">
        <f t="shared" si="18"/>
        <v>66666.666666670091</v>
      </c>
      <c r="C241" s="4">
        <f t="shared" si="15"/>
        <v>4166.666666666667</v>
      </c>
      <c r="D241" s="4">
        <f t="shared" si="16"/>
        <v>118.05555555556127</v>
      </c>
      <c r="E241" s="4">
        <f>本金均攤[[#This Row],[本金]]+本金均攤[[#This Row],[利息]]</f>
        <v>4284.7222222222281</v>
      </c>
      <c r="G241" s="4">
        <v>224</v>
      </c>
      <c r="H241" s="4">
        <f t="shared" si="19"/>
        <v>79806.041227098525</v>
      </c>
      <c r="I241" s="4">
        <f>本息均攤月繳款-本息均攤[[#This Row],[利息]]</f>
        <v>4917.6272363454309</v>
      </c>
      <c r="J241" s="4">
        <f t="shared" si="17"/>
        <v>141.20611410573994</v>
      </c>
      <c r="K241" s="4">
        <f>本息均攤[[#This Row],[本金]]+本息均攤[[#This Row],[利息]]</f>
        <v>5058.8333504511711</v>
      </c>
    </row>
    <row r="242" spans="1:11" x14ac:dyDescent="0.55000000000000004">
      <c r="A242" s="4">
        <v>225</v>
      </c>
      <c r="B242" s="4">
        <f t="shared" si="18"/>
        <v>62500.000000003427</v>
      </c>
      <c r="C242" s="4">
        <f t="shared" si="15"/>
        <v>4166.666666666667</v>
      </c>
      <c r="D242" s="4">
        <f t="shared" si="16"/>
        <v>111.11111111111683</v>
      </c>
      <c r="E242" s="4">
        <f>本金均攤[[#This Row],[本金]]+本金均攤[[#This Row],[利息]]</f>
        <v>4277.7777777777837</v>
      </c>
      <c r="G242" s="4">
        <v>225</v>
      </c>
      <c r="H242" s="4">
        <f t="shared" si="19"/>
        <v>74880.217945359182</v>
      </c>
      <c r="I242" s="4">
        <f>本息均攤月繳款-本息均攤[[#This Row],[利息]]</f>
        <v>4925.82328173934</v>
      </c>
      <c r="J242" s="4">
        <f t="shared" si="17"/>
        <v>133.01006871183088</v>
      </c>
      <c r="K242" s="4">
        <f>本息均攤[[#This Row],[本金]]+本息均攤[[#This Row],[利息]]</f>
        <v>5058.8333504511711</v>
      </c>
    </row>
    <row r="243" spans="1:11" x14ac:dyDescent="0.55000000000000004">
      <c r="A243" s="4">
        <v>226</v>
      </c>
      <c r="B243" s="4">
        <f t="shared" si="18"/>
        <v>58333.333333336763</v>
      </c>
      <c r="C243" s="4">
        <f t="shared" si="15"/>
        <v>4166.666666666667</v>
      </c>
      <c r="D243" s="4">
        <f t="shared" si="16"/>
        <v>104.16666666667238</v>
      </c>
      <c r="E243" s="4">
        <f>本金均攤[[#This Row],[本金]]+本金均攤[[#This Row],[利息]]</f>
        <v>4270.8333333333394</v>
      </c>
      <c r="G243" s="4">
        <v>226</v>
      </c>
      <c r="H243" s="4">
        <f t="shared" si="19"/>
        <v>69946.184958150276</v>
      </c>
      <c r="I243" s="4">
        <f>本息均攤月繳款-本息均攤[[#This Row],[利息]]</f>
        <v>4934.032987208906</v>
      </c>
      <c r="J243" s="4">
        <f t="shared" si="17"/>
        <v>124.80036324226531</v>
      </c>
      <c r="K243" s="4">
        <f>本息均攤[[#This Row],[本金]]+本息均攤[[#This Row],[利息]]</f>
        <v>5058.8333504511711</v>
      </c>
    </row>
    <row r="244" spans="1:11" x14ac:dyDescent="0.55000000000000004">
      <c r="A244" s="4">
        <v>227</v>
      </c>
      <c r="B244" s="4">
        <f t="shared" si="18"/>
        <v>54166.666666670098</v>
      </c>
      <c r="C244" s="4">
        <f t="shared" si="15"/>
        <v>4166.666666666667</v>
      </c>
      <c r="D244" s="4">
        <f t="shared" si="16"/>
        <v>97.222222222227927</v>
      </c>
      <c r="E244" s="4">
        <f>本金均攤[[#This Row],[本金]]+本金均攤[[#This Row],[利息]]</f>
        <v>4263.8888888888951</v>
      </c>
      <c r="G244" s="4">
        <v>227</v>
      </c>
      <c r="H244" s="4">
        <f t="shared" si="19"/>
        <v>65003.928582629356</v>
      </c>
      <c r="I244" s="4">
        <f>本息均攤月繳款-本息均攤[[#This Row],[利息]]</f>
        <v>4942.2563755209203</v>
      </c>
      <c r="J244" s="4">
        <f t="shared" si="17"/>
        <v>116.57697493025046</v>
      </c>
      <c r="K244" s="4">
        <f>本息均攤[[#This Row],[本金]]+本息均攤[[#This Row],[利息]]</f>
        <v>5058.8333504511711</v>
      </c>
    </row>
    <row r="245" spans="1:11" x14ac:dyDescent="0.55000000000000004">
      <c r="A245" s="4">
        <v>228</v>
      </c>
      <c r="B245" s="4">
        <f t="shared" si="18"/>
        <v>50000.000000003434</v>
      </c>
      <c r="C245" s="4">
        <f t="shared" si="15"/>
        <v>4166.666666666667</v>
      </c>
      <c r="D245" s="4">
        <f t="shared" si="16"/>
        <v>90.277777777783498</v>
      </c>
      <c r="E245" s="4">
        <f>本金均攤[[#This Row],[本金]]+本金均攤[[#This Row],[利息]]</f>
        <v>4256.9444444444507</v>
      </c>
      <c r="G245" s="4">
        <v>228</v>
      </c>
      <c r="H245" s="4">
        <f t="shared" si="19"/>
        <v>60053.435113149237</v>
      </c>
      <c r="I245" s="4">
        <f>本息均攤月繳款-本息均攤[[#This Row],[利息]]</f>
        <v>4950.4934694801223</v>
      </c>
      <c r="J245" s="4">
        <f t="shared" si="17"/>
        <v>108.33988097104894</v>
      </c>
      <c r="K245" s="4">
        <f>本息均攤[[#This Row],[本金]]+本息均攤[[#This Row],[利息]]</f>
        <v>5058.8333504511711</v>
      </c>
    </row>
    <row r="246" spans="1:11" x14ac:dyDescent="0.55000000000000004">
      <c r="A246" s="4">
        <v>229</v>
      </c>
      <c r="B246" s="4">
        <f t="shared" si="18"/>
        <v>45833.33333333677</v>
      </c>
      <c r="C246" s="4">
        <f t="shared" si="15"/>
        <v>4166.666666666667</v>
      </c>
      <c r="D246" s="4">
        <f t="shared" si="16"/>
        <v>83.333333333339056</v>
      </c>
      <c r="E246" s="4">
        <f>本金均攤[[#This Row],[本金]]+本金均攤[[#This Row],[利息]]</f>
        <v>4250.0000000000064</v>
      </c>
      <c r="G246" s="4">
        <v>229</v>
      </c>
      <c r="H246" s="4">
        <f t="shared" si="19"/>
        <v>55094.690821219978</v>
      </c>
      <c r="I246" s="4">
        <f>本息均攤月繳款-本息均攤[[#This Row],[利息]]</f>
        <v>4958.7442919292553</v>
      </c>
      <c r="J246" s="4">
        <f t="shared" si="17"/>
        <v>100.08905852191539</v>
      </c>
      <c r="K246" s="4">
        <f>本息均攤[[#This Row],[本金]]+本息均攤[[#This Row],[利息]]</f>
        <v>5058.8333504511711</v>
      </c>
    </row>
    <row r="247" spans="1:11" x14ac:dyDescent="0.55000000000000004">
      <c r="A247" s="4">
        <v>230</v>
      </c>
      <c r="B247" s="4">
        <f t="shared" si="18"/>
        <v>41666.666666670106</v>
      </c>
      <c r="C247" s="4">
        <f t="shared" si="15"/>
        <v>4166.666666666667</v>
      </c>
      <c r="D247" s="4">
        <f t="shared" si="16"/>
        <v>76.388888888894613</v>
      </c>
      <c r="E247" s="4">
        <f>本金均攤[[#This Row],[本金]]+本金均攤[[#This Row],[利息]]</f>
        <v>4243.055555555562</v>
      </c>
      <c r="G247" s="4">
        <v>230</v>
      </c>
      <c r="H247" s="4">
        <f t="shared" si="19"/>
        <v>50127.681955470842</v>
      </c>
      <c r="I247" s="4">
        <f>本息均攤月繳款-本息均攤[[#This Row],[利息]]</f>
        <v>4967.0088657491378</v>
      </c>
      <c r="J247" s="4">
        <f t="shared" si="17"/>
        <v>91.824484702033303</v>
      </c>
      <c r="K247" s="4">
        <f>本息均攤[[#This Row],[本金]]+本息均攤[[#This Row],[利息]]</f>
        <v>5058.8333504511711</v>
      </c>
    </row>
    <row r="248" spans="1:11" x14ac:dyDescent="0.55000000000000004">
      <c r="A248" s="4">
        <v>231</v>
      </c>
      <c r="B248" s="4">
        <f t="shared" si="18"/>
        <v>37500.000000003442</v>
      </c>
      <c r="C248" s="4">
        <f t="shared" si="15"/>
        <v>4166.666666666667</v>
      </c>
      <c r="D248" s="4">
        <f t="shared" si="16"/>
        <v>69.444444444450184</v>
      </c>
      <c r="E248" s="4">
        <f>本金均攤[[#This Row],[本金]]+本金均攤[[#This Row],[利息]]</f>
        <v>4236.1111111111168</v>
      </c>
      <c r="G248" s="4">
        <v>231</v>
      </c>
      <c r="H248" s="4">
        <f t="shared" si="19"/>
        <v>45152.394741612123</v>
      </c>
      <c r="I248" s="4">
        <f>本息均攤月繳款-本息均攤[[#This Row],[利息]]</f>
        <v>4975.28721385872</v>
      </c>
      <c r="J248" s="4">
        <f t="shared" si="17"/>
        <v>83.546136592451404</v>
      </c>
      <c r="K248" s="4">
        <f>本息均攤[[#This Row],[本金]]+本息均攤[[#This Row],[利息]]</f>
        <v>5058.8333504511711</v>
      </c>
    </row>
    <row r="249" spans="1:11" x14ac:dyDescent="0.55000000000000004">
      <c r="A249" s="4">
        <v>232</v>
      </c>
      <c r="B249" s="4">
        <f t="shared" si="18"/>
        <v>33333.333333336777</v>
      </c>
      <c r="C249" s="4">
        <f t="shared" si="15"/>
        <v>4166.666666666667</v>
      </c>
      <c r="D249" s="4">
        <f t="shared" si="16"/>
        <v>62.500000000005741</v>
      </c>
      <c r="E249" s="4">
        <f>本金均攤[[#This Row],[本金]]+本金均攤[[#This Row],[利息]]</f>
        <v>4229.1666666666724</v>
      </c>
      <c r="G249" s="4">
        <v>232</v>
      </c>
      <c r="H249" s="4">
        <f t="shared" si="19"/>
        <v>40168.81538239697</v>
      </c>
      <c r="I249" s="4">
        <f>本息均攤月繳款-本息均攤[[#This Row],[利息]]</f>
        <v>4983.5793592151513</v>
      </c>
      <c r="J249" s="4">
        <f t="shared" si="17"/>
        <v>75.253991236020212</v>
      </c>
      <c r="K249" s="4">
        <f>本息均攤[[#This Row],[本金]]+本息均攤[[#This Row],[利息]]</f>
        <v>5058.8333504511711</v>
      </c>
    </row>
    <row r="250" spans="1:11" x14ac:dyDescent="0.55000000000000004">
      <c r="A250" s="4">
        <v>233</v>
      </c>
      <c r="B250" s="4">
        <f t="shared" si="18"/>
        <v>29166.666666670109</v>
      </c>
      <c r="C250" s="4">
        <f t="shared" si="15"/>
        <v>4166.666666666667</v>
      </c>
      <c r="D250" s="4">
        <f t="shared" si="16"/>
        <v>55.555555555561291</v>
      </c>
      <c r="E250" s="4">
        <f>本金均攤[[#This Row],[本金]]+本金均攤[[#This Row],[利息]]</f>
        <v>4222.2222222222281</v>
      </c>
      <c r="G250" s="4">
        <v>233</v>
      </c>
      <c r="H250" s="4">
        <f t="shared" si="19"/>
        <v>35176.930057583129</v>
      </c>
      <c r="I250" s="4">
        <f>本息均攤月繳款-本息均攤[[#This Row],[利息]]</f>
        <v>4991.885324813843</v>
      </c>
      <c r="J250" s="4">
        <f t="shared" si="17"/>
        <v>66.948025637328286</v>
      </c>
      <c r="K250" s="4">
        <f>本息均攤[[#This Row],[本金]]+本息均攤[[#This Row],[利息]]</f>
        <v>5058.8333504511711</v>
      </c>
    </row>
    <row r="251" spans="1:11" x14ac:dyDescent="0.55000000000000004">
      <c r="A251" s="4">
        <v>234</v>
      </c>
      <c r="B251" s="4">
        <f t="shared" si="18"/>
        <v>25000.000000003442</v>
      </c>
      <c r="C251" s="4">
        <f t="shared" si="15"/>
        <v>4166.666666666667</v>
      </c>
      <c r="D251" s="4">
        <f t="shared" si="16"/>
        <v>48.611111111116848</v>
      </c>
      <c r="E251" s="4">
        <f>本金均攤[[#This Row],[本金]]+本金均攤[[#This Row],[利息]]</f>
        <v>4215.2777777777837</v>
      </c>
      <c r="G251" s="4">
        <v>234</v>
      </c>
      <c r="H251" s="4">
        <f t="shared" si="19"/>
        <v>30176.724923894595</v>
      </c>
      <c r="I251" s="4">
        <f>本息均攤月繳款-本息均攤[[#This Row],[利息]]</f>
        <v>5000.2051336885324</v>
      </c>
      <c r="J251" s="4">
        <f t="shared" si="17"/>
        <v>58.628216762638552</v>
      </c>
      <c r="K251" s="4">
        <f>本息均攤[[#This Row],[本金]]+本息均攤[[#This Row],[利息]]</f>
        <v>5058.8333504511711</v>
      </c>
    </row>
    <row r="252" spans="1:11" x14ac:dyDescent="0.55000000000000004">
      <c r="A252" s="4">
        <v>235</v>
      </c>
      <c r="B252" s="4">
        <f t="shared" si="18"/>
        <v>20833.333333336774</v>
      </c>
      <c r="C252" s="4">
        <f t="shared" si="15"/>
        <v>4166.666666666667</v>
      </c>
      <c r="D252" s="4">
        <f t="shared" si="16"/>
        <v>41.666666666672405</v>
      </c>
      <c r="E252" s="4">
        <f>本金均攤[[#This Row],[本金]]+本金均攤[[#This Row],[利息]]</f>
        <v>4208.3333333333394</v>
      </c>
      <c r="G252" s="4">
        <v>235</v>
      </c>
      <c r="H252" s="4">
        <f t="shared" si="19"/>
        <v>25168.186114983248</v>
      </c>
      <c r="I252" s="4">
        <f>本息均攤月繳款-本息均攤[[#This Row],[利息]]</f>
        <v>5008.5388089113467</v>
      </c>
      <c r="J252" s="4">
        <f t="shared" si="17"/>
        <v>50.29454153982433</v>
      </c>
      <c r="K252" s="4">
        <f>本息均攤[[#This Row],[本金]]+本息均攤[[#This Row],[利息]]</f>
        <v>5058.8333504511711</v>
      </c>
    </row>
    <row r="253" spans="1:11" x14ac:dyDescent="0.55000000000000004">
      <c r="A253" s="4">
        <v>236</v>
      </c>
      <c r="B253" s="4">
        <f t="shared" si="18"/>
        <v>16666.666666670106</v>
      </c>
      <c r="C253" s="4">
        <f t="shared" si="15"/>
        <v>4166.666666666667</v>
      </c>
      <c r="D253" s="4">
        <f t="shared" si="16"/>
        <v>34.722222222227956</v>
      </c>
      <c r="E253" s="4">
        <f>本金均攤[[#This Row],[本金]]+本金均攤[[#This Row],[利息]]</f>
        <v>4201.3888888888951</v>
      </c>
      <c r="G253" s="4">
        <v>236</v>
      </c>
      <c r="H253" s="4">
        <f t="shared" si="19"/>
        <v>20151.299741390383</v>
      </c>
      <c r="I253" s="4">
        <f>本息均攤月繳款-本息均攤[[#This Row],[利息]]</f>
        <v>5016.8863735928653</v>
      </c>
      <c r="J253" s="4">
        <f t="shared" si="17"/>
        <v>41.946976858305412</v>
      </c>
      <c r="K253" s="4">
        <f>本息均攤[[#This Row],[本金]]+本息均攤[[#This Row],[利息]]</f>
        <v>5058.8333504511711</v>
      </c>
    </row>
    <row r="254" spans="1:11" x14ac:dyDescent="0.55000000000000004">
      <c r="A254" s="4">
        <v>237</v>
      </c>
      <c r="B254" s="4">
        <f t="shared" si="18"/>
        <v>12500.000000003438</v>
      </c>
      <c r="C254" s="4">
        <f t="shared" si="15"/>
        <v>4166.666666666667</v>
      </c>
      <c r="D254" s="4">
        <f t="shared" si="16"/>
        <v>27.777777777783509</v>
      </c>
      <c r="E254" s="4">
        <f>本金均攤[[#This Row],[本金]]+本金均攤[[#This Row],[利息]]</f>
        <v>4194.4444444444507</v>
      </c>
      <c r="G254" s="4">
        <v>237</v>
      </c>
      <c r="H254" s="4">
        <f t="shared" si="19"/>
        <v>15126.051890508195</v>
      </c>
      <c r="I254" s="4">
        <f>本息均攤月繳款-本息均攤[[#This Row],[利息]]</f>
        <v>5025.2478508821869</v>
      </c>
      <c r="J254" s="4">
        <f t="shared" si="17"/>
        <v>33.58549956898397</v>
      </c>
      <c r="K254" s="4">
        <f>本息均攤[[#This Row],[本金]]+本息均攤[[#This Row],[利息]]</f>
        <v>5058.8333504511711</v>
      </c>
    </row>
    <row r="255" spans="1:11" x14ac:dyDescent="0.55000000000000004">
      <c r="A255" s="4">
        <v>238</v>
      </c>
      <c r="B255" s="4">
        <f t="shared" si="18"/>
        <v>8333.33333333677</v>
      </c>
      <c r="C255" s="4">
        <f t="shared" si="15"/>
        <v>4166.666666666667</v>
      </c>
      <c r="D255" s="4">
        <f t="shared" si="16"/>
        <v>20.833333333339063</v>
      </c>
      <c r="E255" s="4">
        <f>本金均攤[[#This Row],[本金]]+本金均攤[[#This Row],[利息]]</f>
        <v>4187.5000000000064</v>
      </c>
      <c r="G255" s="4">
        <v>238</v>
      </c>
      <c r="H255" s="4">
        <f t="shared" si="19"/>
        <v>10092.428626541205</v>
      </c>
      <c r="I255" s="4">
        <f>本息均攤月繳款-本息均攤[[#This Row],[利息]]</f>
        <v>5033.6232639669906</v>
      </c>
      <c r="J255" s="4">
        <f t="shared" si="17"/>
        <v>25.210086484180326</v>
      </c>
      <c r="K255" s="4">
        <f>本息均攤[[#This Row],[本金]]+本息均攤[[#This Row],[利息]]</f>
        <v>5058.8333504511711</v>
      </c>
    </row>
    <row r="256" spans="1:11" x14ac:dyDescent="0.55000000000000004">
      <c r="A256" s="4">
        <v>239</v>
      </c>
      <c r="B256" s="4">
        <f t="shared" si="18"/>
        <v>4166.666666670103</v>
      </c>
      <c r="C256" s="4">
        <f t="shared" si="15"/>
        <v>4166.666666666667</v>
      </c>
      <c r="D256" s="4">
        <f t="shared" si="16"/>
        <v>13.888888888894618</v>
      </c>
      <c r="E256" s="4">
        <f>本金均攤[[#This Row],[本金]]+本金均攤[[#This Row],[利息]]</f>
        <v>4180.555555555562</v>
      </c>
      <c r="G256" s="4">
        <v>239</v>
      </c>
      <c r="H256" s="4">
        <f t="shared" si="19"/>
        <v>5050.4159904676026</v>
      </c>
      <c r="I256" s="4">
        <f>本息均攤月繳款-本息均攤[[#This Row],[利息]]</f>
        <v>5042.0126360736022</v>
      </c>
      <c r="J256" s="4">
        <f t="shared" si="17"/>
        <v>16.820714377568674</v>
      </c>
      <c r="K256" s="4">
        <f>本息均攤[[#This Row],[本金]]+本息均攤[[#This Row],[利息]]</f>
        <v>5058.8333504511711</v>
      </c>
    </row>
    <row r="257" spans="1:11" x14ac:dyDescent="0.55000000000000004">
      <c r="A257" s="4">
        <v>240</v>
      </c>
      <c r="B257" s="4">
        <f t="shared" si="18"/>
        <v>3.4360709832981229E-9</v>
      </c>
      <c r="C257" s="4">
        <f t="shared" si="15"/>
        <v>4166.666666666667</v>
      </c>
      <c r="D257" s="4">
        <f t="shared" si="16"/>
        <v>6.9444444444501725</v>
      </c>
      <c r="E257" s="4">
        <f>本金均攤[[#This Row],[本金]]+本金均攤[[#This Row],[利息]]</f>
        <v>4173.6111111111168</v>
      </c>
      <c r="G257" s="4">
        <v>240</v>
      </c>
      <c r="H257" s="4">
        <f t="shared" si="19"/>
        <v>5.4387783166021109E-10</v>
      </c>
      <c r="I257" s="4">
        <f>本息均攤月繳款-本息均攤[[#This Row],[利息]]</f>
        <v>5050.4159904670587</v>
      </c>
      <c r="J257" s="4">
        <f t="shared" si="17"/>
        <v>8.4173599841126716</v>
      </c>
      <c r="K257" s="4">
        <f>本息均攤[[#This Row],[本金]]+本息均攤[[#This Row],[利息]]</f>
        <v>5058.8333504511711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10</vt:i4>
      </vt:variant>
    </vt:vector>
  </HeadingPairs>
  <TitlesOfParts>
    <vt:vector size="11" baseType="lpstr">
      <vt:lpstr>貸款比較表</vt:lpstr>
      <vt:lpstr>月繳款A</vt:lpstr>
      <vt:lpstr>本金均攤頭期款</vt:lpstr>
      <vt:lpstr>本金均攤總利息</vt:lpstr>
      <vt:lpstr>本息均攤月繳款</vt:lpstr>
      <vt:lpstr>本息均攤總利息</vt:lpstr>
      <vt:lpstr>年利率</vt:lpstr>
      <vt:lpstr>期數</vt:lpstr>
      <vt:lpstr>期數A</vt:lpstr>
      <vt:lpstr>貸款金額</vt:lpstr>
      <vt:lpstr>總利息A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</dc:creator>
  <cp:lastModifiedBy>Stanley</cp:lastModifiedBy>
  <dcterms:created xsi:type="dcterms:W3CDTF">2017-01-08T03:33:26Z</dcterms:created>
  <dcterms:modified xsi:type="dcterms:W3CDTF">2017-01-09T04:03:23Z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6f4c2907-8c09-42d6-a466-8128b6b9b584</vt:lpwstr>
  </property>
</Properties>
</file>