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nley\Google 雲端硬碟\masterhsiao\CatOthers\ChunChingSeminar\"/>
    </mc:Choice>
  </mc:AlternateContent>
  <bookViews>
    <workbookView xWindow="0" yWindow="0" windowWidth="20490" windowHeight="7710"/>
  </bookViews>
  <sheets>
    <sheet name="教育基金" sheetId="1" r:id="rId1"/>
  </sheets>
  <definedNames>
    <definedName name="aaa">#REF!</definedName>
    <definedName name="大學費用現值">教育基金!$B$2</definedName>
    <definedName name="小孩年齡">教育基金!$B$1</definedName>
    <definedName name="已有退休準備金_萬">#REF!</definedName>
    <definedName name="目前年齡">#REF!</definedName>
    <definedName name="投資報酬率">教育基金!$B$4</definedName>
    <definedName name="每月投入金額">#REF!</definedName>
    <definedName name="退休後每月費用_萬">#REF!</definedName>
    <definedName name="退休準備金_萬">#REF!</definedName>
    <definedName name="教育基金">教育基金!$B$5</definedName>
    <definedName name="通貨膨漲率">教育基金!$B$3</definedName>
    <definedName name="預計退休年齡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C16" i="1" l="1"/>
  <c r="B16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C9" i="1"/>
  <c r="C10" i="1" s="1"/>
  <c r="C11" i="1" l="1"/>
  <c r="D10" i="1"/>
  <c r="D9" i="1"/>
  <c r="E10" i="1" l="1"/>
  <c r="E9" i="1"/>
  <c r="C12" i="1"/>
  <c r="D11" i="1"/>
  <c r="E11" i="1" l="1"/>
  <c r="C13" i="1"/>
  <c r="D12" i="1"/>
  <c r="E12" i="1" l="1"/>
  <c r="C14" i="1"/>
  <c r="D13" i="1"/>
  <c r="D14" i="1" l="1"/>
  <c r="E13" i="1"/>
  <c r="E14" i="1" l="1"/>
  <c r="B5" i="1" s="1"/>
  <c r="B6" i="1" l="1"/>
  <c r="C17" i="1" s="1"/>
  <c r="B17" i="1"/>
</calcChain>
</file>

<file path=xl/sharedStrings.xml><?xml version="1.0" encoding="utf-8"?>
<sst xmlns="http://schemas.openxmlformats.org/spreadsheetml/2006/main" count="22" uniqueCount="19">
  <si>
    <t>小孩年齡</t>
    <phoneticPr fontId="3" type="noConversion"/>
  </si>
  <si>
    <t>通貨膨漲率</t>
    <phoneticPr fontId="3" type="noConversion"/>
  </si>
  <si>
    <t>投資報酬率</t>
    <phoneticPr fontId="3" type="noConversion"/>
  </si>
  <si>
    <t>教育基金</t>
    <phoneticPr fontId="3" type="noConversion"/>
  </si>
  <si>
    <t>每月所需投入</t>
    <phoneticPr fontId="3" type="noConversion"/>
  </si>
  <si>
    <t>年級</t>
    <phoneticPr fontId="3" type="noConversion"/>
  </si>
  <si>
    <t>費用現值</t>
    <phoneticPr fontId="3" type="noConversion"/>
  </si>
  <si>
    <t>需求年數</t>
    <phoneticPr fontId="3" type="noConversion"/>
  </si>
  <si>
    <t>通膨調整後費用</t>
    <phoneticPr fontId="3" type="noConversion"/>
  </si>
  <si>
    <t>大一</t>
    <phoneticPr fontId="3" type="noConversion"/>
  </si>
  <si>
    <t>大二</t>
    <phoneticPr fontId="3" type="noConversion"/>
  </si>
  <si>
    <t>大三</t>
    <phoneticPr fontId="3" type="noConversion"/>
  </si>
  <si>
    <t>大四</t>
    <phoneticPr fontId="3" type="noConversion"/>
  </si>
  <si>
    <t>研一</t>
    <phoneticPr fontId="3" type="noConversion"/>
  </si>
  <si>
    <t>研二</t>
    <phoneticPr fontId="3" type="noConversion"/>
  </si>
  <si>
    <t>投資報酬率</t>
    <phoneticPr fontId="3" type="noConversion"/>
  </si>
  <si>
    <t>大學費用現值</t>
    <phoneticPr fontId="3" type="noConversion"/>
  </si>
  <si>
    <t>元</t>
    <phoneticPr fontId="3" type="noConversion"/>
  </si>
  <si>
    <t>歲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</si>
</sst>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;[Red]\-#,##0\ "/>
    <numFmt numFmtId="177" formatCode="0.0%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206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76" fontId="4" fillId="2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5" xfId="0" applyFont="1" applyBorder="1">
      <alignment vertical="center"/>
    </xf>
    <xf numFmtId="176" fontId="4" fillId="0" borderId="0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4" borderId="0" xfId="0" applyNumberFormat="1" applyFont="1" applyFill="1" applyBorder="1">
      <alignment vertical="center"/>
    </xf>
    <xf numFmtId="176" fontId="4" fillId="0" borderId="8" xfId="0" applyNumberFormat="1" applyFont="1" applyBorder="1">
      <alignment vertical="center"/>
    </xf>
    <xf numFmtId="9" fontId="4" fillId="0" borderId="5" xfId="0" applyNumberFormat="1" applyFont="1" applyBorder="1" applyAlignment="1">
      <alignment horizontal="center" vertical="center"/>
    </xf>
    <xf numFmtId="9" fontId="4" fillId="4" borderId="5" xfId="0" applyNumberFormat="1" applyFont="1" applyFill="1" applyBorder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4" borderId="6" xfId="0" applyNumberFormat="1" applyFont="1" applyFill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2" fillId="6" borderId="1" xfId="0" applyFont="1" applyFill="1" applyBorder="1">
      <alignment vertical="center"/>
    </xf>
    <xf numFmtId="176" fontId="2" fillId="6" borderId="1" xfId="1" applyNumberFormat="1" applyFont="1" applyFill="1" applyBorder="1">
      <alignment vertical="center"/>
    </xf>
    <xf numFmtId="0" fontId="5" fillId="5" borderId="1" xfId="0" applyFont="1" applyFill="1" applyBorder="1">
      <alignment vertical="center"/>
    </xf>
    <xf numFmtId="177" fontId="4" fillId="2" borderId="1" xfId="0" applyNumberFormat="1" applyFont="1" applyFill="1" applyBorder="1">
      <alignment vertical="center"/>
    </xf>
  </cellXfs>
  <cellStyles count="2">
    <cellStyle name="一般" xfId="0" builtinId="0"/>
    <cellStyle name="千分位" xfId="1" builtinId="3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1006077</xdr:colOff>
      <xdr:row>1</xdr:row>
      <xdr:rowOff>14653</xdr:rowOff>
    </xdr:from>
    <xdr:to>
      <xdr:col>5</xdr:col>
      <xdr:colOff>10794</xdr:colOff>
      <xdr:row>5</xdr:row>
      <xdr:rowOff>51746</xdr:rowOff>
    </xdr:to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1673" y="212480"/>
          <a:ext cx="2067371" cy="82840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表格1" displayName="表格1" ref="A8:E14" totalsRowShown="0" headerRowDxfId="6" dataDxfId="5">
  <tableColumns count="5">
    <tableColumn id="1" name="年級" dataDxfId="4"/>
    <tableColumn id="2" name="費用現值" dataDxfId="0" dataCellStyle="千分位">
      <calculatedColumnFormula>大學費用現值</calculatedColumnFormula>
    </tableColumn>
    <tableColumn id="3" name="需求年數" dataDxfId="3"/>
    <tableColumn id="4" name="通膨調整後費用" dataDxfId="2">
      <calculatedColumnFormula>B9*(1+通貨膨漲率)^C9</calculatedColumnFormula>
    </tableColumn>
    <tableColumn id="5" name="教育基金" dataDxfId="1">
      <calculatedColumnFormula>表格1[[#This Row],[通膨調整後費用]]/(1+投資報酬率)^表格1[[#This Row],[需求年數]]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zoomScale="130" zoomScaleNormal="130" workbookViewId="0">
      <selection activeCell="I20" sqref="I20"/>
    </sheetView>
  </sheetViews>
  <sheetFormatPr defaultRowHeight="15.75" x14ac:dyDescent="0.25"/>
  <cols>
    <col min="1" max="1" width="14.125" style="2" bestFit="1" customWidth="1"/>
    <col min="2" max="2" width="11.875" style="2" bestFit="1" customWidth="1"/>
    <col min="3" max="3" width="14.125" style="2" bestFit="1" customWidth="1"/>
    <col min="4" max="4" width="16.375" style="2" bestFit="1" customWidth="1"/>
    <col min="5" max="5" width="9.75" style="2" bestFit="1" customWidth="1"/>
    <col min="6" max="16384" width="9" style="2"/>
  </cols>
  <sheetData>
    <row r="1" spans="1:5" x14ac:dyDescent="0.25">
      <c r="A1" s="22" t="s">
        <v>0</v>
      </c>
      <c r="B1" s="1">
        <v>2</v>
      </c>
      <c r="C1" s="2" t="s">
        <v>18</v>
      </c>
    </row>
    <row r="2" spans="1:5" x14ac:dyDescent="0.25">
      <c r="A2" s="22" t="s">
        <v>16</v>
      </c>
      <c r="B2" s="1">
        <v>250000</v>
      </c>
      <c r="C2" s="2" t="s">
        <v>17</v>
      </c>
    </row>
    <row r="3" spans="1:5" x14ac:dyDescent="0.25">
      <c r="A3" s="22" t="s">
        <v>1</v>
      </c>
      <c r="B3" s="23">
        <v>0.02</v>
      </c>
    </row>
    <row r="4" spans="1:5" x14ac:dyDescent="0.25">
      <c r="A4" s="22" t="s">
        <v>2</v>
      </c>
      <c r="B4" s="23">
        <v>0.05</v>
      </c>
    </row>
    <row r="5" spans="1:5" x14ac:dyDescent="0.25">
      <c r="A5" s="20" t="s">
        <v>3</v>
      </c>
      <c r="B5" s="21">
        <f>SUM(表格1[教育基金])</f>
        <v>878464.9787359701</v>
      </c>
      <c r="C5" s="2" t="s">
        <v>17</v>
      </c>
    </row>
    <row r="6" spans="1:5" x14ac:dyDescent="0.25">
      <c r="A6" s="20" t="s">
        <v>4</v>
      </c>
      <c r="B6" s="21">
        <f>PMT(投資報酬率/12,C9*12,-教育基金)</f>
        <v>6655.9622058816249</v>
      </c>
      <c r="C6" s="2" t="s">
        <v>17</v>
      </c>
    </row>
    <row r="8" spans="1:5" x14ac:dyDescent="0.25">
      <c r="A8" s="3" t="s">
        <v>5</v>
      </c>
      <c r="B8" s="3" t="s">
        <v>6</v>
      </c>
      <c r="C8" s="3" t="s">
        <v>7</v>
      </c>
      <c r="D8" s="3" t="s">
        <v>8</v>
      </c>
      <c r="E8" s="3" t="s">
        <v>3</v>
      </c>
    </row>
    <row r="9" spans="1:5" x14ac:dyDescent="0.25">
      <c r="A9" s="3" t="s">
        <v>9</v>
      </c>
      <c r="B9" s="4">
        <f>大學費用現值</f>
        <v>250000</v>
      </c>
      <c r="C9" s="5">
        <f>18-小孩年齡</f>
        <v>16</v>
      </c>
      <c r="D9" s="5">
        <f>B9*(1+通貨膨漲率)^C9</f>
        <v>343196.42627265299</v>
      </c>
      <c r="E9" s="5">
        <f>表格1[[#This Row],[通膨調整後費用]]/(1+投資報酬率)^表格1[[#This Row],[需求年數]]</f>
        <v>157222.23718177443</v>
      </c>
    </row>
    <row r="10" spans="1:5" x14ac:dyDescent="0.25">
      <c r="A10" s="3" t="s">
        <v>10</v>
      </c>
      <c r="B10" s="4">
        <f>大學費用現值</f>
        <v>250000</v>
      </c>
      <c r="C10" s="5">
        <f>C9+1</f>
        <v>17</v>
      </c>
      <c r="D10" s="5">
        <f t="shared" ref="D10:D14" si="0">B10*(1+通貨膨漲率)^C10</f>
        <v>350060.35479810613</v>
      </c>
      <c r="E10" s="5">
        <f>表格1[[#This Row],[通膨調整後費用]]/(1+投資報酬率)^表格1[[#This Row],[需求年數]]</f>
        <v>152730.17326229517</v>
      </c>
    </row>
    <row r="11" spans="1:5" x14ac:dyDescent="0.25">
      <c r="A11" s="3" t="s">
        <v>11</v>
      </c>
      <c r="B11" s="4">
        <f>大學費用現值</f>
        <v>250000</v>
      </c>
      <c r="C11" s="5">
        <f t="shared" ref="C11:C14" si="1">C10+1</f>
        <v>18</v>
      </c>
      <c r="D11" s="5">
        <f t="shared" si="0"/>
        <v>357061.5618940682</v>
      </c>
      <c r="E11" s="5">
        <f>表格1[[#This Row],[通膨調整後費用]]/(1+投資報酬率)^表格1[[#This Row],[需求年數]]</f>
        <v>148366.45402622959</v>
      </c>
    </row>
    <row r="12" spans="1:5" x14ac:dyDescent="0.25">
      <c r="A12" s="3" t="s">
        <v>12</v>
      </c>
      <c r="B12" s="4">
        <f>大學費用現值</f>
        <v>250000</v>
      </c>
      <c r="C12" s="5">
        <f t="shared" si="1"/>
        <v>19</v>
      </c>
      <c r="D12" s="5">
        <f t="shared" si="0"/>
        <v>364202.79313194955</v>
      </c>
      <c r="E12" s="5">
        <f>表格1[[#This Row],[通膨調整後費用]]/(1+投資報酬率)^表格1[[#This Row],[需求年數]]</f>
        <v>144127.41248262301</v>
      </c>
    </row>
    <row r="13" spans="1:5" x14ac:dyDescent="0.25">
      <c r="A13" s="3" t="s">
        <v>13</v>
      </c>
      <c r="B13" s="4">
        <f>大學費用現值</f>
        <v>250000</v>
      </c>
      <c r="C13" s="5">
        <f t="shared" si="1"/>
        <v>20</v>
      </c>
      <c r="D13" s="5">
        <f t="shared" si="0"/>
        <v>371486.84899458854</v>
      </c>
      <c r="E13" s="5">
        <f>表格1[[#This Row],[通膨調整後費用]]/(1+投資報酬率)^表格1[[#This Row],[需求年數]]</f>
        <v>140009.48641169094</v>
      </c>
    </row>
    <row r="14" spans="1:5" x14ac:dyDescent="0.25">
      <c r="A14" s="3" t="s">
        <v>14</v>
      </c>
      <c r="B14" s="4">
        <f>大學費用現值</f>
        <v>250000</v>
      </c>
      <c r="C14" s="5">
        <f t="shared" si="1"/>
        <v>21</v>
      </c>
      <c r="D14" s="5">
        <f t="shared" si="0"/>
        <v>378916.58597448032</v>
      </c>
      <c r="E14" s="5">
        <f>表格1[[#This Row],[通膨調整後費用]]/(1+投資報酬率)^表格1[[#This Row],[需求年數]]</f>
        <v>136009.21537135693</v>
      </c>
    </row>
    <row r="15" spans="1:5" ht="16.5" thickBot="1" x14ac:dyDescent="0.3"/>
    <row r="16" spans="1:5" x14ac:dyDescent="0.25">
      <c r="A16" s="14" t="s">
        <v>15</v>
      </c>
      <c r="B16" s="15" t="str">
        <f>A5</f>
        <v>教育基金</v>
      </c>
      <c r="C16" s="16" t="str">
        <f>A6</f>
        <v>每月所需投入</v>
      </c>
    </row>
    <row r="17" spans="1:3" hidden="1" x14ac:dyDescent="0.25">
      <c r="A17" s="6"/>
      <c r="B17" s="7">
        <f>教育基金</f>
        <v>878464.9787359701</v>
      </c>
      <c r="C17" s="8">
        <f>B6</f>
        <v>6655.9622058816249</v>
      </c>
    </row>
    <row r="18" spans="1:3" x14ac:dyDescent="0.25">
      <c r="A18" s="11">
        <v>0.02</v>
      </c>
      <c r="B18" s="7">
        <f t="dataTable" ref="B18:C28" dt2D="0" dtr="0" r1="B4"/>
        <v>1500000</v>
      </c>
      <c r="C18" s="17">
        <v>9135.5065641442798</v>
      </c>
    </row>
    <row r="19" spans="1:3" x14ac:dyDescent="0.25">
      <c r="A19" s="12">
        <f>A18+1%</f>
        <v>0.03</v>
      </c>
      <c r="B19" s="9">
        <v>1252466.3358032689</v>
      </c>
      <c r="C19" s="18">
        <v>8221.6095637132621</v>
      </c>
    </row>
    <row r="20" spans="1:3" x14ac:dyDescent="0.25">
      <c r="A20" s="11">
        <f t="shared" ref="A20:A28" si="2">A19+1%</f>
        <v>0.04</v>
      </c>
      <c r="B20" s="7">
        <v>1047891.8017921803</v>
      </c>
      <c r="C20" s="17">
        <v>7398.0762100647298</v>
      </c>
    </row>
    <row r="21" spans="1:3" x14ac:dyDescent="0.25">
      <c r="A21" s="12">
        <f t="shared" si="2"/>
        <v>0.05</v>
      </c>
      <c r="B21" s="9">
        <v>878464.9787359701</v>
      </c>
      <c r="C21" s="18">
        <v>6655.9622058816249</v>
      </c>
    </row>
    <row r="22" spans="1:3" x14ac:dyDescent="0.25">
      <c r="A22" s="11">
        <f t="shared" si="2"/>
        <v>6.0000000000000005E-2</v>
      </c>
      <c r="B22" s="7">
        <v>737857.7372081083</v>
      </c>
      <c r="C22" s="17">
        <v>5987.2570613125745</v>
      </c>
    </row>
    <row r="23" spans="1:3" x14ac:dyDescent="0.25">
      <c r="A23" s="12">
        <f t="shared" si="2"/>
        <v>7.0000000000000007E-2</v>
      </c>
      <c r="B23" s="9">
        <v>620931.96151330997</v>
      </c>
      <c r="C23" s="18">
        <v>5384.7717701089223</v>
      </c>
    </row>
    <row r="24" spans="1:3" x14ac:dyDescent="0.25">
      <c r="A24" s="11">
        <f t="shared" si="2"/>
        <v>0.08</v>
      </c>
      <c r="B24" s="7">
        <v>523506.49566177733</v>
      </c>
      <c r="C24" s="17">
        <v>4842.0425960687908</v>
      </c>
    </row>
    <row r="25" spans="1:3" x14ac:dyDescent="0.25">
      <c r="A25" s="12">
        <f t="shared" si="2"/>
        <v>0.09</v>
      </c>
      <c r="B25" s="9">
        <v>442171.49820454634</v>
      </c>
      <c r="C25" s="18">
        <v>4353.2484462209777</v>
      </c>
    </row>
    <row r="26" spans="1:3" x14ac:dyDescent="0.25">
      <c r="A26" s="11">
        <f t="shared" si="2"/>
        <v>9.9999999999999992E-2</v>
      </c>
      <c r="B26" s="7">
        <v>374140.21164565103</v>
      </c>
      <c r="C26" s="17">
        <v>3913.1396930320434</v>
      </c>
    </row>
    <row r="27" spans="1:3" x14ac:dyDescent="0.25">
      <c r="A27" s="12">
        <f t="shared" si="2"/>
        <v>0.10999999999999999</v>
      </c>
      <c r="B27" s="9">
        <v>317130.33100109629</v>
      </c>
      <c r="C27" s="18">
        <v>3516.9766373244097</v>
      </c>
    </row>
    <row r="28" spans="1:3" ht="16.5" thickBot="1" x14ac:dyDescent="0.3">
      <c r="A28" s="13">
        <f t="shared" si="2"/>
        <v>0.11999999999999998</v>
      </c>
      <c r="B28" s="10">
        <v>269268.84461515379</v>
      </c>
      <c r="C28" s="19">
        <v>3160.476085792327</v>
      </c>
    </row>
  </sheetData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5</vt:i4>
      </vt:variant>
    </vt:vector>
  </HeadingPairs>
  <TitlesOfParts>
    <vt:vector size="6" baseType="lpstr">
      <vt:lpstr>教育基金</vt:lpstr>
      <vt:lpstr>大學費用現值</vt:lpstr>
      <vt:lpstr>小孩年齡</vt:lpstr>
      <vt:lpstr>投資報酬率</vt:lpstr>
      <vt:lpstr>教育基金</vt:lpstr>
      <vt:lpstr>通貨膨漲率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2015-02-09T08:16:50Z</dcterms:created>
  <dcterms:modified xsi:type="dcterms:W3CDTF">2015-02-10T03:36:12Z</dcterms:modified>
</cp:coreProperties>
</file>