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l\Documents\Camtasia Studio\MhcProjects\學貸規劃\"/>
    </mc:Choice>
  </mc:AlternateContent>
  <xr:revisionPtr revIDLastSave="0" documentId="8_{B6249F2D-671A-4FA8-B880-6900FE3687FA}" xr6:coauthVersionLast="43" xr6:coauthVersionMax="43" xr10:uidLastSave="{00000000-0000-0000-0000-000000000000}"/>
  <bookViews>
    <workbookView xWindow="-96" yWindow="-96" windowWidth="23232" windowHeight="12552" xr2:uid="{191F43D1-1FE0-4EA0-85E4-F01DB1A304AA}"/>
  </bookViews>
  <sheets>
    <sheet name="工作表1" sheetId="1" r:id="rId1"/>
  </sheets>
  <definedNames>
    <definedName name="報酬率">工作表1!$B$1</definedName>
    <definedName name="學貸利率">工作表1!$B$2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E5" i="1" s="1"/>
  <c r="A18" i="1"/>
  <c r="A19" i="1" s="1"/>
  <c r="A20" i="1" s="1"/>
  <c r="A21" i="1" s="1"/>
  <c r="A22" i="1" s="1"/>
  <c r="A23" i="1" s="1"/>
  <c r="A24" i="1" s="1"/>
  <c r="A25" i="1" s="1"/>
  <c r="C7" i="1"/>
  <c r="C8" i="1"/>
  <c r="C9" i="1"/>
  <c r="C10" i="1"/>
  <c r="C11" i="1"/>
  <c r="C12" i="1"/>
  <c r="C13" i="1"/>
  <c r="C6" i="1"/>
  <c r="D6" i="1" l="1"/>
  <c r="E6" i="1" s="1"/>
  <c r="D7" i="1" s="1"/>
  <c r="E7" i="1" s="1"/>
  <c r="D8" i="1" l="1"/>
  <c r="E8" i="1"/>
  <c r="D9" i="1" s="1"/>
  <c r="E9" i="1" s="1"/>
  <c r="D10" i="1" l="1"/>
  <c r="E10" i="1" s="1"/>
  <c r="D11" i="1" l="1"/>
  <c r="E11" i="1" s="1"/>
  <c r="D12" i="1" l="1"/>
  <c r="E12" i="1" s="1"/>
  <c r="D13" i="1" l="1"/>
  <c r="E13" i="1" s="1"/>
  <c r="B16" i="1" s="1"/>
</calcChain>
</file>

<file path=xl/sharedStrings.xml><?xml version="1.0" encoding="utf-8"?>
<sst xmlns="http://schemas.openxmlformats.org/spreadsheetml/2006/main" count="9" uniqueCount="8">
  <si>
    <t>年度</t>
    <phoneticPr fontId="2" type="noConversion"/>
  </si>
  <si>
    <t>存入</t>
    <phoneticPr fontId="2" type="noConversion"/>
  </si>
  <si>
    <t>償還學貸</t>
    <phoneticPr fontId="2" type="noConversion"/>
  </si>
  <si>
    <t>獲利</t>
    <phoneticPr fontId="2" type="noConversion"/>
  </si>
  <si>
    <t>結餘</t>
    <phoneticPr fontId="2" type="noConversion"/>
  </si>
  <si>
    <t>報酬率</t>
    <phoneticPr fontId="2" type="noConversion"/>
  </si>
  <si>
    <t>學貸利率</t>
    <phoneticPr fontId="2" type="noConversion"/>
  </si>
  <si>
    <t>8年後結餘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</si>
</sst>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7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10" fontId="3" fillId="2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9" fontId="3" fillId="0" borderId="0" xfId="0" applyNumberFormat="1" applyFont="1" applyAlignment="1">
      <alignment horizontal="center" vertical="center"/>
    </xf>
    <xf numFmtId="9" fontId="3" fillId="3" borderId="0" xfId="0" applyNumberFormat="1" applyFont="1" applyFill="1" applyAlignment="1">
      <alignment horizontal="center" vertical="center"/>
    </xf>
    <xf numFmtId="177" fontId="3" fillId="3" borderId="0" xfId="0" applyNumberFormat="1" applyFont="1" applyFill="1">
      <alignment vertical="center"/>
    </xf>
    <xf numFmtId="0" fontId="4" fillId="4" borderId="0" xfId="0" applyFont="1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7"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7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283430</xdr:colOff>
      <xdr:row>2</xdr:row>
      <xdr:rowOff>190500</xdr:rowOff>
    </xdr:from>
    <xdr:to>
      <xdr:col>12</xdr:col>
      <xdr:colOff>291050</xdr:colOff>
      <xdr:row>13</xdr:row>
      <xdr:rowOff>172279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14CF8BF-8A9A-4B4E-BD37-20E40FF0271C}"/>
            </a:ext>
          </a:extLst>
        </xdr:cNvPr>
        <xdr:cNvSpPr txBox="1"/>
      </xdr:nvSpPr>
      <xdr:spPr>
        <a:xfrm>
          <a:off x="3987413" y="581439"/>
          <a:ext cx="4483541" cy="2131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兒子大二升三，畢業後一年（即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年後）必須開始償還學貸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40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萬， 每月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5,000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元，共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8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年（概況）， 這兩年孩子自行努力打工， 規律存款共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14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萬，我想幫他補足到六十萬， 用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年時間配置進去，目標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年後， 每月可領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5,000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元付學貸， 學貸還清後， 孩子也將近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30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歲了，就給他當他的被動收入， 這筆錢永遠不能領出， 這樣的目標有機會成功嗎？目標是否實際？如果可以該用</a:t>
          </a:r>
          <a:r>
            <a:rPr lang="en-US" altLang="zh-TW" sz="1100" b="1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0050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年領配息或買哪一種基金呢？ 基金有一種累計的</a:t>
          </a:r>
          <a:r>
            <a:rPr lang="en-US" altLang="zh-TW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A</a:t>
          </a:r>
          <a:r>
            <a:rPr lang="zh-TW" altLang="en-US" sz="1100" b="0" i="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不能配息，如老師說的 可以複利比較快，可是卻無法領出來繳學貸！可以請老師建議嗎？怎麼買呢？</a:t>
          </a:r>
          <a:endParaRPr lang="zh-TW" altLang="en-US" sz="11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3999DE-86B9-41B0-9A84-DEBE97A445C3}" name="表格1" displayName="表格1" ref="A4:E13" totalsRowShown="0" headerRowDxfId="2" dataDxfId="3">
  <autoFilter ref="A4:E13" xr:uid="{4BDAF134-994A-4D16-A3E1-BFD3C44780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EBB1820-0995-456F-8852-CBBD26FE8C37}" name="年度" dataDxfId="0"/>
    <tableColumn id="2" xr3:uid="{98BFE0B5-FE4E-460E-922F-0A073CF3AFC3}" name="存入" dataDxfId="1" dataCellStyle="千分位"/>
    <tableColumn id="3" xr3:uid="{2D6D9438-B22A-4D38-9F61-60F72D41B543}" name="償還學貸" dataDxfId="6" dataCellStyle="千分位"/>
    <tableColumn id="4" xr3:uid="{F0843A58-2641-4B4E-BD8C-4538B916EA04}" name="獲利" dataDxfId="5"/>
    <tableColumn id="5" xr3:uid="{8E633A41-89E9-4B83-BC84-DB68A60A9959}" name="結餘" dataDxfId="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25F2-4419-412F-B396-70527FB24023}">
  <dimension ref="A1:E25"/>
  <sheetViews>
    <sheetView tabSelected="1" zoomScale="115" zoomScaleNormal="115" workbookViewId="0">
      <selection activeCell="B20" sqref="B20"/>
    </sheetView>
  </sheetViews>
  <sheetFormatPr defaultRowHeight="15.3" x14ac:dyDescent="0.6"/>
  <cols>
    <col min="1" max="1" width="9.3125" style="1" customWidth="1"/>
    <col min="2" max="2" width="12.3671875" style="1" bestFit="1" customWidth="1"/>
    <col min="3" max="3" width="9.47265625" style="1" bestFit="1" customWidth="1"/>
    <col min="4" max="4" width="9.3671875" style="1" bestFit="1" customWidth="1"/>
    <col min="5" max="5" width="10.62890625" style="1" bestFit="1" customWidth="1"/>
    <col min="6" max="16384" width="8.83984375" style="1"/>
  </cols>
  <sheetData>
    <row r="1" spans="1:5" x14ac:dyDescent="0.6">
      <c r="A1" s="1" t="s">
        <v>5</v>
      </c>
      <c r="B1" s="3">
        <v>0.02</v>
      </c>
    </row>
    <row r="2" spans="1:5" x14ac:dyDescent="0.6">
      <c r="A2" s="1" t="s">
        <v>6</v>
      </c>
      <c r="B2" s="3">
        <v>1.15E-2</v>
      </c>
    </row>
    <row r="4" spans="1:5" x14ac:dyDescent="0.6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6">
      <c r="A5" s="4">
        <v>0</v>
      </c>
      <c r="B5" s="2">
        <f>FV((1+報酬率)^(1/12)-1,36,-600000/36)</f>
        <v>617670.67243210389</v>
      </c>
      <c r="C5" s="2"/>
      <c r="E5" s="5">
        <f>表格1[[#This Row],[存入]]</f>
        <v>617670.67243210389</v>
      </c>
    </row>
    <row r="6" spans="1:5" x14ac:dyDescent="0.6">
      <c r="A6" s="4">
        <v>1</v>
      </c>
      <c r="B6" s="2"/>
      <c r="C6" s="2">
        <f>-PMT(學貸利率,8,400000)</f>
        <v>52622.012639354893</v>
      </c>
      <c r="D6" s="5">
        <f>E5*報酬率</f>
        <v>12353.413448642079</v>
      </c>
      <c r="E6" s="5">
        <f>E5+表格1[[#This Row],[獲利]]-表格1[[#This Row],[償還學貸]]</f>
        <v>577402.0732413911</v>
      </c>
    </row>
    <row r="7" spans="1:5" x14ac:dyDescent="0.6">
      <c r="A7" s="4">
        <v>2</v>
      </c>
      <c r="B7" s="2"/>
      <c r="C7" s="2">
        <f>-PMT(學貸利率,8,400000)</f>
        <v>52622.012639354893</v>
      </c>
      <c r="D7" s="5">
        <f>E6*報酬率</f>
        <v>11548.041464827822</v>
      </c>
      <c r="E7" s="5">
        <f>E6+表格1[[#This Row],[獲利]]-表格1[[#This Row],[償還學貸]]</f>
        <v>536328.10206686403</v>
      </c>
    </row>
    <row r="8" spans="1:5" x14ac:dyDescent="0.6">
      <c r="A8" s="4">
        <v>3</v>
      </c>
      <c r="B8" s="2"/>
      <c r="C8" s="2">
        <f>-PMT(學貸利率,8,400000)</f>
        <v>52622.012639354893</v>
      </c>
      <c r="D8" s="5">
        <f>E7*報酬率</f>
        <v>10726.56204133728</v>
      </c>
      <c r="E8" s="5">
        <f>E7+表格1[[#This Row],[獲利]]-表格1[[#This Row],[償還學貸]]</f>
        <v>494432.65146884636</v>
      </c>
    </row>
    <row r="9" spans="1:5" x14ac:dyDescent="0.6">
      <c r="A9" s="4">
        <v>4</v>
      </c>
      <c r="B9" s="2"/>
      <c r="C9" s="2">
        <f>-PMT(學貸利率,8,400000)</f>
        <v>52622.012639354893</v>
      </c>
      <c r="D9" s="5">
        <f>E8*報酬率</f>
        <v>9888.6530293769283</v>
      </c>
      <c r="E9" s="5">
        <f>E8+表格1[[#This Row],[獲利]]-表格1[[#This Row],[償還學貸]]</f>
        <v>451699.29185886838</v>
      </c>
    </row>
    <row r="10" spans="1:5" x14ac:dyDescent="0.6">
      <c r="A10" s="4">
        <v>5</v>
      </c>
      <c r="B10" s="2"/>
      <c r="C10" s="2">
        <f>-PMT(學貸利率,8,400000)</f>
        <v>52622.012639354893</v>
      </c>
      <c r="D10" s="5">
        <f>E9*報酬率</f>
        <v>9033.985837177368</v>
      </c>
      <c r="E10" s="5">
        <f>E9+表格1[[#This Row],[獲利]]-表格1[[#This Row],[償還學貸]]</f>
        <v>408111.26505669084</v>
      </c>
    </row>
    <row r="11" spans="1:5" x14ac:dyDescent="0.6">
      <c r="A11" s="4">
        <v>6</v>
      </c>
      <c r="B11" s="2"/>
      <c r="C11" s="2">
        <f>-PMT(學貸利率,8,400000)</f>
        <v>52622.012639354893</v>
      </c>
      <c r="D11" s="5">
        <f>E10*報酬率</f>
        <v>8162.2253011338171</v>
      </c>
      <c r="E11" s="5">
        <f>E10+表格1[[#This Row],[獲利]]-表格1[[#This Row],[償還學貸]]</f>
        <v>363651.47771846975</v>
      </c>
    </row>
    <row r="12" spans="1:5" x14ac:dyDescent="0.6">
      <c r="A12" s="4">
        <v>7</v>
      </c>
      <c r="B12" s="2"/>
      <c r="C12" s="2">
        <f>-PMT(學貸利率,8,400000)</f>
        <v>52622.012639354893</v>
      </c>
      <c r="D12" s="5">
        <f>E11*報酬率</f>
        <v>7273.0295543693946</v>
      </c>
      <c r="E12" s="5">
        <f>E11+表格1[[#This Row],[獲利]]-表格1[[#This Row],[償還學貸]]</f>
        <v>318302.49463348422</v>
      </c>
    </row>
    <row r="13" spans="1:5" x14ac:dyDescent="0.6">
      <c r="A13" s="4">
        <v>8</v>
      </c>
      <c r="B13" s="2"/>
      <c r="C13" s="2">
        <f>-PMT(學貸利率,8,400000)</f>
        <v>52622.012639354893</v>
      </c>
      <c r="D13" s="5">
        <f>E12*報酬率</f>
        <v>6366.0498926696846</v>
      </c>
      <c r="E13" s="5">
        <f>E12+表格1[[#This Row],[獲利]]-表格1[[#This Row],[償還學貸]]</f>
        <v>272046.53188679897</v>
      </c>
    </row>
    <row r="15" spans="1:5" x14ac:dyDescent="0.6">
      <c r="A15" s="9" t="s">
        <v>5</v>
      </c>
      <c r="B15" s="9" t="s">
        <v>7</v>
      </c>
    </row>
    <row r="16" spans="1:5" hidden="1" x14ac:dyDescent="0.6">
      <c r="B16" s="5">
        <f>E13</f>
        <v>272046.53188679897</v>
      </c>
    </row>
    <row r="17" spans="1:2" x14ac:dyDescent="0.6">
      <c r="A17" s="6">
        <v>0.02</v>
      </c>
      <c r="B17" s="5">
        <f t="dataTable" ref="B17:B25" dt2D="0" dtr="0" r1="B1"/>
        <v>272046.53188679897</v>
      </c>
    </row>
    <row r="18" spans="1:2" x14ac:dyDescent="0.6">
      <c r="A18" s="7">
        <f>A17+1%</f>
        <v>0.03</v>
      </c>
      <c r="B18" s="8">
        <v>325869.35767146148</v>
      </c>
    </row>
    <row r="19" spans="1:2" x14ac:dyDescent="0.6">
      <c r="A19" s="6">
        <f t="shared" ref="A19:A25" si="0">A18+1%</f>
        <v>0.04</v>
      </c>
      <c r="B19" s="5">
        <v>385107.43242310005</v>
      </c>
    </row>
    <row r="20" spans="1:2" x14ac:dyDescent="0.6">
      <c r="A20" s="7">
        <f t="shared" si="0"/>
        <v>0.05</v>
      </c>
      <c r="B20" s="8">
        <v>450201.9700365006</v>
      </c>
    </row>
    <row r="21" spans="1:2" x14ac:dyDescent="0.6">
      <c r="A21" s="6">
        <f t="shared" si="0"/>
        <v>6.0000000000000005E-2</v>
      </c>
      <c r="B21" s="5">
        <v>521624.62898195814</v>
      </c>
    </row>
    <row r="22" spans="1:2" x14ac:dyDescent="0.6">
      <c r="A22" s="7">
        <f t="shared" si="0"/>
        <v>7.0000000000000007E-2</v>
      </c>
      <c r="B22" s="8">
        <v>599879.29171427689</v>
      </c>
    </row>
    <row r="23" spans="1:2" x14ac:dyDescent="0.6">
      <c r="A23" s="6">
        <f t="shared" si="0"/>
        <v>0.08</v>
      </c>
      <c r="B23" s="5">
        <v>685503.93084970734</v>
      </c>
    </row>
    <row r="24" spans="1:2" x14ac:dyDescent="0.6">
      <c r="A24" s="7">
        <f t="shared" si="0"/>
        <v>0.09</v>
      </c>
      <c r="B24" s="8">
        <v>779072.56554570782</v>
      </c>
    </row>
    <row r="25" spans="1:2" x14ac:dyDescent="0.6">
      <c r="A25" s="6">
        <f t="shared" si="0"/>
        <v>9.9999999999999992E-2</v>
      </c>
      <c r="B25" s="5">
        <v>881197.31162454176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工作表1</vt:lpstr>
      <vt:lpstr>報酬率</vt:lpstr>
      <vt:lpstr>學貸利率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2019-08-09T10:41:08Z</dcterms:created>
  <dcterms:modified xsi:type="dcterms:W3CDTF">2019-08-09T13:25:37Z</dcterms:modified>
</cp:coreProperties>
</file>