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y\OneDrive\masterhsiao\CatRetirement\RetirementEva\"/>
    </mc:Choice>
  </mc:AlternateContent>
  <bookViews>
    <workbookView xWindow="0" yWindow="0" windowWidth="16393" windowHeight="5567"/>
  </bookViews>
  <sheets>
    <sheet name="勞保老年年金何時領最划算" sheetId="2" r:id="rId1"/>
    <sheet name="Sheet3" sheetId="3" r:id="rId2"/>
  </sheets>
  <definedNames>
    <definedName name="_60歲退休年資">勞保老年年金何時領最划算!$B$3</definedName>
    <definedName name="出生年次">勞保老年年金何時領最划算!$B$5</definedName>
    <definedName name="平均投保薪資">勞保老年年金何時領最划算!$B$2</definedName>
    <definedName name="投資報酬率">勞保老年年金何時領最划算!$B$1</definedName>
    <definedName name="身故年齡">勞保老年年金何時領最划算!$B$4</definedName>
  </definedNames>
  <calcPr calcId="171027"/>
</workbook>
</file>

<file path=xl/calcChain.xml><?xml version="1.0" encoding="utf-8"?>
<calcChain xmlns="http://schemas.openxmlformats.org/spreadsheetml/2006/main">
  <c r="B14" i="2" l="1"/>
  <c r="B13" i="2" l="1"/>
  <c r="E14" i="2"/>
  <c r="C14" i="2"/>
  <c r="D14" i="2" s="1"/>
  <c r="B15" i="2"/>
  <c r="B12" i="2" l="1"/>
  <c r="E13" i="2"/>
  <c r="C15" i="2"/>
  <c r="D15" i="2" s="1"/>
  <c r="E15" i="2"/>
  <c r="G15" i="2" s="1"/>
  <c r="C13" i="2"/>
  <c r="D13" i="2" s="1"/>
  <c r="G14" i="2"/>
  <c r="F14" i="2"/>
  <c r="B16" i="2"/>
  <c r="F13" i="2" l="1"/>
  <c r="B11" i="2"/>
  <c r="E12" i="2"/>
  <c r="C12" i="2"/>
  <c r="D12" i="2" s="1"/>
  <c r="C16" i="2"/>
  <c r="D16" i="2" s="1"/>
  <c r="E16" i="2"/>
  <c r="G13" i="2"/>
  <c r="F15" i="2"/>
  <c r="B17" i="2"/>
  <c r="G16" i="2" l="1"/>
  <c r="B10" i="2"/>
  <c r="E11" i="2"/>
  <c r="C11" i="2"/>
  <c r="D11" i="2" s="1"/>
  <c r="C17" i="2"/>
  <c r="D17" i="2" s="1"/>
  <c r="E17" i="2"/>
  <c r="G12" i="2"/>
  <c r="F12" i="2"/>
  <c r="F16" i="2"/>
  <c r="B18" i="2"/>
  <c r="G17" i="2" l="1"/>
  <c r="C18" i="2"/>
  <c r="D18" i="2" s="1"/>
  <c r="E18" i="2"/>
  <c r="B9" i="2"/>
  <c r="E10" i="2"/>
  <c r="C10" i="2"/>
  <c r="D10" i="2" s="1"/>
  <c r="G11" i="2"/>
  <c r="F11" i="2"/>
  <c r="F17" i="2"/>
  <c r="B19" i="2"/>
  <c r="E19" i="2" s="1"/>
  <c r="G18" i="2" l="1"/>
  <c r="F10" i="2"/>
  <c r="G10" i="2"/>
  <c r="E9" i="2"/>
  <c r="C9" i="2"/>
  <c r="D9" i="2" s="1"/>
  <c r="C19" i="2"/>
  <c r="D19" i="2" s="1"/>
  <c r="F18" i="2"/>
  <c r="F9" i="2" l="1"/>
  <c r="G9" i="2"/>
  <c r="F19" i="2"/>
  <c r="G19" i="2"/>
</calcChain>
</file>

<file path=xl/sharedStrings.xml><?xml version="1.0" encoding="utf-8"?>
<sst xmlns="http://schemas.openxmlformats.org/spreadsheetml/2006/main" count="21" uniqueCount="21">
  <si>
    <t>平均投保薪資</t>
    <phoneticPr fontId="1" type="noConversion"/>
  </si>
  <si>
    <t>身故年齡</t>
    <phoneticPr fontId="1" type="noConversion"/>
  </si>
  <si>
    <t>年次</t>
    <phoneticPr fontId="1" type="noConversion"/>
  </si>
  <si>
    <t>51年以後</t>
    <phoneticPr fontId="1" type="noConversion"/>
  </si>
  <si>
    <t>46年次以前</t>
    <phoneticPr fontId="1" type="noConversion"/>
  </si>
  <si>
    <t>47年次</t>
    <phoneticPr fontId="1" type="noConversion"/>
  </si>
  <si>
    <t>48年次</t>
  </si>
  <si>
    <t>49年次</t>
  </si>
  <si>
    <t>50年次</t>
  </si>
  <si>
    <t>退休年齡</t>
    <phoneticPr fontId="1" type="noConversion"/>
  </si>
  <si>
    <t>出生年次</t>
    <phoneticPr fontId="1" type="noConversion"/>
  </si>
  <si>
    <t>領到年數</t>
    <phoneticPr fontId="1" type="noConversion"/>
  </si>
  <si>
    <t>領到金額</t>
    <phoneticPr fontId="1" type="noConversion"/>
  </si>
  <si>
    <t>退休年齡</t>
    <phoneticPr fontId="1" type="noConversion"/>
  </si>
  <si>
    <t>月領金額</t>
    <phoneticPr fontId="1" type="noConversion"/>
  </si>
  <si>
    <t>投資報酬率</t>
    <phoneticPr fontId="1" type="noConversion"/>
  </si>
  <si>
    <t>現值</t>
    <phoneticPr fontId="1" type="noConversion"/>
  </si>
  <si>
    <t>年資</t>
    <phoneticPr fontId="1" type="noConversion"/>
  </si>
  <si>
    <t>_60歲退休年資</t>
    <phoneticPr fontId="1" type="noConversion"/>
  </si>
  <si>
    <t>足額比例</t>
    <phoneticPr fontId="1" type="noConversion"/>
  </si>
  <si>
    <t>46年次以前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</si>
</sst>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_ ;[Red]\-#,##0\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8" fontId="2" fillId="0" borderId="0" xfId="0" applyNumberFormat="1" applyFont="1">
      <alignment vertical="center"/>
    </xf>
    <xf numFmtId="9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1" xfId="0" applyFont="1" applyBorder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17"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B05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8" formatCode="#,##0_ ;[Red]\-#,##0\ 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6"/>
      <tableStyleElement type="headerRow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退休年齡表" displayName="退休年齡表" ref="N2:O8" totalsRowShown="0" headerRowDxfId="14" dataDxfId="13">
  <autoFilter ref="N2:O8"/>
  <tableColumns count="2">
    <tableColumn id="1" name="年次" dataDxfId="12"/>
    <tableColumn id="2" name="退休年齡" dataDxfId="1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表格2" displayName="表格2" ref="A8:G19" totalsRowShown="0" headerRowDxfId="10" dataDxfId="9">
  <tableColumns count="7">
    <tableColumn id="1" name="足額比例" dataDxfId="2"/>
    <tableColumn id="2" name="退休年齡" dataDxfId="8"/>
    <tableColumn id="9" name="年資" dataDxfId="7">
      <calculatedColumnFormula>_60歲退休年資+表格2[[#This Row],[退休年齡]]-60</calculatedColumnFormula>
    </tableColumn>
    <tableColumn id="3" name="月領金額" dataDxfId="6">
      <calculatedColumnFormula>平均投保薪資*表格2[[#This Row],[年資]]*1.55%*(1+表格2[[#This Row],[足額比例]])</calculatedColumnFormula>
    </tableColumn>
    <tableColumn id="4" name="領到年數" dataDxfId="5">
      <calculatedColumnFormula>身故年齡-表格2[[#This Row],[退休年齡]]</calculatedColumnFormula>
    </tableColumn>
    <tableColumn id="5" name="領到金額" dataDxfId="4">
      <calculatedColumnFormula>表格2[[#This Row],[領到年數]]*12*表格2[[#This Row],[月領金額]]</calculatedColumnFormula>
    </tableColumn>
    <tableColumn id="6" name="現值" dataDxfId="3">
      <calculatedColumnFormula>-PV((1+投資報酬率)^(1/12)-1,表格2[[#This Row],[領到年數]]*12,表格2[[#This Row],[月領金額]])/(1+投資報酬率)^(COUNT($A$9:A9)-1)</calculatedColumnFormula>
    </tableColumn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145" zoomScaleNormal="145" workbookViewId="0">
      <selection activeCell="A6" sqref="A6"/>
    </sheetView>
  </sheetViews>
  <sheetFormatPr defaultColWidth="8.87890625" defaultRowHeight="15.35" x14ac:dyDescent="0.55000000000000004"/>
  <cols>
    <col min="1" max="1" width="15.46875" style="1" bestFit="1" customWidth="1"/>
    <col min="2" max="2" width="14.87890625" style="1" bestFit="1" customWidth="1"/>
    <col min="3" max="3" width="12.234375" style="1" customWidth="1"/>
    <col min="4" max="4" width="12.64453125" style="1" customWidth="1"/>
    <col min="5" max="5" width="12.234375" style="1" customWidth="1"/>
    <col min="6" max="6" width="13.52734375" style="1" customWidth="1"/>
    <col min="7" max="7" width="15.3515625" style="1" customWidth="1"/>
    <col min="8" max="8" width="13.3515625" style="1" customWidth="1"/>
    <col min="9" max="9" width="14.87890625" style="1" customWidth="1"/>
    <col min="10" max="13" width="8.87890625" style="1"/>
    <col min="14" max="14" width="14.76171875" style="1" customWidth="1"/>
    <col min="15" max="15" width="12.234375" style="1" customWidth="1"/>
    <col min="16" max="16384" width="8.87890625" style="1"/>
  </cols>
  <sheetData>
    <row r="1" spans="1:15" x14ac:dyDescent="0.55000000000000004">
      <c r="A1" s="6" t="s">
        <v>15</v>
      </c>
      <c r="B1" s="7">
        <v>1.2E-2</v>
      </c>
    </row>
    <row r="2" spans="1:15" x14ac:dyDescent="0.55000000000000004">
      <c r="A2" s="6" t="s">
        <v>0</v>
      </c>
      <c r="B2" s="8">
        <v>43900</v>
      </c>
      <c r="N2" s="1" t="s">
        <v>2</v>
      </c>
      <c r="O2" s="1" t="s">
        <v>9</v>
      </c>
    </row>
    <row r="3" spans="1:15" x14ac:dyDescent="0.55000000000000004">
      <c r="A3" s="6" t="s">
        <v>18</v>
      </c>
      <c r="B3" s="8">
        <v>30</v>
      </c>
      <c r="N3" s="1" t="s">
        <v>4</v>
      </c>
      <c r="O3" s="1">
        <v>60</v>
      </c>
    </row>
    <row r="4" spans="1:15" x14ac:dyDescent="0.55000000000000004">
      <c r="A4" s="6" t="s">
        <v>1</v>
      </c>
      <c r="B4" s="8">
        <v>76</v>
      </c>
      <c r="N4" s="1" t="s">
        <v>5</v>
      </c>
      <c r="O4" s="1">
        <v>61</v>
      </c>
    </row>
    <row r="5" spans="1:15" x14ac:dyDescent="0.55000000000000004">
      <c r="A5" s="6" t="s">
        <v>10</v>
      </c>
      <c r="B5" s="9" t="s">
        <v>20</v>
      </c>
      <c r="N5" s="1" t="s">
        <v>6</v>
      </c>
      <c r="O5" s="1">
        <v>62</v>
      </c>
    </row>
    <row r="6" spans="1:15" x14ac:dyDescent="0.55000000000000004">
      <c r="B6" s="3"/>
      <c r="N6" s="1" t="s">
        <v>7</v>
      </c>
      <c r="O6" s="1">
        <v>63</v>
      </c>
    </row>
    <row r="7" spans="1:15" x14ac:dyDescent="0.55000000000000004">
      <c r="G7" s="5"/>
      <c r="H7" s="5"/>
      <c r="N7" s="1" t="s">
        <v>8</v>
      </c>
      <c r="O7" s="1">
        <v>64</v>
      </c>
    </row>
    <row r="8" spans="1:15" x14ac:dyDescent="0.55000000000000004">
      <c r="A8" s="2" t="s">
        <v>19</v>
      </c>
      <c r="B8" s="2" t="s">
        <v>13</v>
      </c>
      <c r="C8" s="2" t="s">
        <v>17</v>
      </c>
      <c r="D8" s="2" t="s">
        <v>14</v>
      </c>
      <c r="E8" s="2" t="s">
        <v>11</v>
      </c>
      <c r="F8" s="2" t="s">
        <v>12</v>
      </c>
      <c r="G8" s="2" t="s">
        <v>16</v>
      </c>
      <c r="H8" s="3"/>
      <c r="N8" s="1" t="s">
        <v>3</v>
      </c>
      <c r="O8" s="1">
        <v>65</v>
      </c>
    </row>
    <row r="9" spans="1:15" x14ac:dyDescent="0.55000000000000004">
      <c r="A9" s="4">
        <v>-0.2</v>
      </c>
      <c r="B9" s="2">
        <f t="shared" ref="B9:B12" si="0">B10-1</f>
        <v>55</v>
      </c>
      <c r="C9" s="2">
        <f>_60歲退休年資+表格2[[#This Row],[退休年齡]]-60</f>
        <v>25</v>
      </c>
      <c r="D9" s="5">
        <f>平均投保薪資*表格2[[#This Row],[年資]]*1.55%*(1+表格2[[#This Row],[足額比例]])</f>
        <v>13609</v>
      </c>
      <c r="E9" s="2">
        <f>身故年齡-表格2[[#This Row],[退休年齡]]</f>
        <v>21</v>
      </c>
      <c r="F9" s="5">
        <f>表格2[[#This Row],[領到年數]]*12*表格2[[#This Row],[月領金額]]</f>
        <v>3429468</v>
      </c>
      <c r="G9" s="5">
        <f>-PV((1+投資報酬率)^(1/12)-1,表格2[[#This Row],[領到年數]]*12,表格2[[#This Row],[月領金額]])/(1+投資報酬率)^(COUNT($A$9:A9)-1)</f>
        <v>3032148.1105328929</v>
      </c>
    </row>
    <row r="10" spans="1:15" x14ac:dyDescent="0.55000000000000004">
      <c r="A10" s="4">
        <v>-0.16</v>
      </c>
      <c r="B10" s="2">
        <f t="shared" si="0"/>
        <v>56</v>
      </c>
      <c r="C10" s="2">
        <f>_60歲退休年資+表格2[[#This Row],[退休年齡]]-60</f>
        <v>26</v>
      </c>
      <c r="D10" s="5">
        <f>平均投保薪資*表格2[[#This Row],[年資]]*1.55%*(1+表格2[[#This Row],[足額比例]])</f>
        <v>14861.028</v>
      </c>
      <c r="E10" s="2">
        <f>身故年齡-表格2[[#This Row],[退休年齡]]</f>
        <v>20</v>
      </c>
      <c r="F10" s="5">
        <f>表格2[[#This Row],[領到年數]]*12*表格2[[#This Row],[月領金額]]</f>
        <v>3566646.72</v>
      </c>
      <c r="G10" s="5">
        <f>-PV((1+投資報酬率)^(1/12)-1,表格2[[#This Row],[領到年數]]*12,表格2[[#This Row],[月領金額]])/(1+投資報酬率)^(COUNT($A$9:A10)-1)</f>
        <v>3133920.9033267112</v>
      </c>
    </row>
    <row r="11" spans="1:15" x14ac:dyDescent="0.55000000000000004">
      <c r="A11" s="4">
        <v>-0.12</v>
      </c>
      <c r="B11" s="2">
        <f t="shared" si="0"/>
        <v>57</v>
      </c>
      <c r="C11" s="2">
        <f>_60歲退休年資+表格2[[#This Row],[退休年齡]]-60</f>
        <v>27</v>
      </c>
      <c r="D11" s="5">
        <f>平均投保薪資*表格2[[#This Row],[年資]]*1.55%*(1+表格2[[#This Row],[足額比例]])</f>
        <v>16167.492000000002</v>
      </c>
      <c r="E11" s="2">
        <f>身故年齡-表格2[[#This Row],[退休年齡]]</f>
        <v>19</v>
      </c>
      <c r="F11" s="5">
        <f>表格2[[#This Row],[領到年數]]*12*表格2[[#This Row],[月領金額]]</f>
        <v>3686188.1760000004</v>
      </c>
      <c r="G11" s="5">
        <f>-PV((1+投資報酬率)^(1/12)-1,表格2[[#This Row],[領到年數]]*12,表格2[[#This Row],[月領金額]])/(1+投資報酬率)^(COUNT($A$9:A11)-1)</f>
        <v>3218954.6210132358</v>
      </c>
    </row>
    <row r="12" spans="1:15" x14ac:dyDescent="0.55000000000000004">
      <c r="A12" s="4">
        <v>-0.08</v>
      </c>
      <c r="B12" s="2">
        <f t="shared" si="0"/>
        <v>58</v>
      </c>
      <c r="C12" s="2">
        <f>_60歲退休年資+表格2[[#This Row],[退休年齡]]-60</f>
        <v>28</v>
      </c>
      <c r="D12" s="5">
        <f>平均投保薪資*表格2[[#This Row],[年資]]*1.55%*(1+表格2[[#This Row],[足額比例]])</f>
        <v>17528.392</v>
      </c>
      <c r="E12" s="2">
        <f>身故年齡-表格2[[#This Row],[退休年齡]]</f>
        <v>18</v>
      </c>
      <c r="F12" s="5">
        <f>表格2[[#This Row],[領到年數]]*12*表格2[[#This Row],[月領金額]]</f>
        <v>3786132.6719999998</v>
      </c>
      <c r="G12" s="5">
        <f>-PV((1+投資報酬率)^(1/12)-1,表格2[[#This Row],[領到年數]]*12,表格2[[#This Row],[月領金額]])/(1+投資報酬率)^(COUNT($A$9:A12)-1)</f>
        <v>3285849.9922442487</v>
      </c>
    </row>
    <row r="13" spans="1:15" x14ac:dyDescent="0.55000000000000004">
      <c r="A13" s="4">
        <v>-0.04</v>
      </c>
      <c r="B13" s="2">
        <f>B14-1</f>
        <v>59</v>
      </c>
      <c r="C13" s="2">
        <f>_60歲退休年資+表格2[[#This Row],[退休年齡]]-60</f>
        <v>29</v>
      </c>
      <c r="D13" s="5">
        <f>平均投保薪資*表格2[[#This Row],[年資]]*1.55%*(1+表格2[[#This Row],[足額比例]])</f>
        <v>18943.727999999999</v>
      </c>
      <c r="E13" s="2">
        <f>身故年齡-表格2[[#This Row],[退休年齡]]</f>
        <v>17</v>
      </c>
      <c r="F13" s="5">
        <f>表格2[[#This Row],[領到年數]]*12*表格2[[#This Row],[月領金額]]</f>
        <v>3864520.5119999996</v>
      </c>
      <c r="G13" s="5">
        <f>-PV((1+投資報酬率)^(1/12)-1,表格2[[#This Row],[領到年數]]*12,表格2[[#This Row],[月領金額]])/(1+投資報酬率)^(COUNT($A$9:A13)-1)</f>
        <v>3333244.8074856801</v>
      </c>
    </row>
    <row r="14" spans="1:15" x14ac:dyDescent="0.55000000000000004">
      <c r="A14" s="4">
        <v>0</v>
      </c>
      <c r="B14" s="2">
        <f>VLOOKUP(出生年次,退休年齡表[],2,FALSE)</f>
        <v>60</v>
      </c>
      <c r="C14" s="2">
        <f>_60歲退休年資+表格2[[#This Row],[退休年齡]]-60</f>
        <v>30</v>
      </c>
      <c r="D14" s="5">
        <f>平均投保薪資*表格2[[#This Row],[年資]]*1.55%*(1+表格2[[#This Row],[足額比例]])</f>
        <v>20413.5</v>
      </c>
      <c r="E14" s="2">
        <f>身故年齡-表格2[[#This Row],[退休年齡]]</f>
        <v>16</v>
      </c>
      <c r="F14" s="5">
        <f>表格2[[#This Row],[領到年數]]*12*表格2[[#This Row],[月領金額]]</f>
        <v>3919392</v>
      </c>
      <c r="G14" s="5">
        <f>-PV((1+投資報酬率)^(1/12)-1,表格2[[#This Row],[領到年數]]*12,表格2[[#This Row],[月領金額]])/(1+投資報酬率)^(COUNT($A$9:A14)-1)</f>
        <v>3359813.1477207132</v>
      </c>
    </row>
    <row r="15" spans="1:15" x14ac:dyDescent="0.55000000000000004">
      <c r="A15" s="4">
        <v>0.04</v>
      </c>
      <c r="B15" s="2">
        <f>B14+1</f>
        <v>61</v>
      </c>
      <c r="C15" s="2">
        <f>_60歲退休年資+表格2[[#This Row],[退休年齡]]-60</f>
        <v>31</v>
      </c>
      <c r="D15" s="5">
        <f>平均投保薪資*表格2[[#This Row],[年資]]*1.55%*(1+表格2[[#This Row],[足額比例]])</f>
        <v>21937.708000000002</v>
      </c>
      <c r="E15" s="2">
        <f>身故年齡-表格2[[#This Row],[退休年齡]]</f>
        <v>15</v>
      </c>
      <c r="F15" s="5">
        <f>表格2[[#This Row],[領到年數]]*12*表格2[[#This Row],[月領金額]]</f>
        <v>3948787.4400000004</v>
      </c>
      <c r="G15" s="5">
        <f>-PV((1+投資報酬率)^(1/12)-1,表格2[[#This Row],[領到年數]]*12,表格2[[#This Row],[月領金額]])/(1+投資報酬率)^(COUNT($A$9:A15)-1)</f>
        <v>3364264.6272900025</v>
      </c>
    </row>
    <row r="16" spans="1:15" x14ac:dyDescent="0.55000000000000004">
      <c r="A16" s="4">
        <v>0.08</v>
      </c>
      <c r="B16" s="2">
        <f t="shared" ref="B16:B19" si="1">B15+1</f>
        <v>62</v>
      </c>
      <c r="C16" s="2">
        <f>_60歲退休年資+表格2[[#This Row],[退休年齡]]-60</f>
        <v>32</v>
      </c>
      <c r="D16" s="5">
        <f>平均投保薪資*表格2[[#This Row],[年資]]*1.55%*(1+表格2[[#This Row],[足額比例]])</f>
        <v>23516.352000000003</v>
      </c>
      <c r="E16" s="2">
        <f>身故年齡-表格2[[#This Row],[退休年齡]]</f>
        <v>14</v>
      </c>
      <c r="F16" s="5">
        <f>表格2[[#This Row],[領到年數]]*12*表格2[[#This Row],[月領金額]]</f>
        <v>3950747.1360000004</v>
      </c>
      <c r="G16" s="5">
        <f>-PV((1+投資報酬率)^(1/12)-1,表格2[[#This Row],[領到年數]]*12,表格2[[#This Row],[月領金額]])/(1+投資報酬率)^(COUNT($A$9:A16)-1)</f>
        <v>3345343.6506296792</v>
      </c>
    </row>
    <row r="17" spans="1:7" x14ac:dyDescent="0.55000000000000004">
      <c r="A17" s="4">
        <v>0.12</v>
      </c>
      <c r="B17" s="2">
        <f t="shared" si="1"/>
        <v>63</v>
      </c>
      <c r="C17" s="2">
        <f>_60歲退休年資+表格2[[#This Row],[退休年齡]]-60</f>
        <v>33</v>
      </c>
      <c r="D17" s="5">
        <f>平均投保薪資*表格2[[#This Row],[年資]]*1.55%*(1+表格2[[#This Row],[足額比例]])</f>
        <v>25149.432000000001</v>
      </c>
      <c r="E17" s="2">
        <f>身故年齡-表格2[[#This Row],[退休年齡]]</f>
        <v>13</v>
      </c>
      <c r="F17" s="5">
        <f>表格2[[#This Row],[領到年數]]*12*表格2[[#This Row],[月領金額]]</f>
        <v>3923311.392</v>
      </c>
      <c r="G17" s="5">
        <f>-PV((1+投資報酬率)^(1/12)-1,表格2[[#This Row],[領到年數]]*12,表格2[[#This Row],[月領金額]])/(1+投資報酬率)^(COUNT($A$9:A17)-1)</f>
        <v>3301828.6826716238</v>
      </c>
    </row>
    <row r="18" spans="1:7" x14ac:dyDescent="0.55000000000000004">
      <c r="A18" s="4">
        <v>0.16</v>
      </c>
      <c r="B18" s="2">
        <f t="shared" si="1"/>
        <v>64</v>
      </c>
      <c r="C18" s="2">
        <f>_60歲退休年資+表格2[[#This Row],[退休年齡]]-60</f>
        <v>34</v>
      </c>
      <c r="D18" s="5">
        <f>平均投保薪資*表格2[[#This Row],[年資]]*1.55%*(1+表格2[[#This Row],[足額比例]])</f>
        <v>26836.947999999997</v>
      </c>
      <c r="E18" s="2">
        <f>身故年齡-表格2[[#This Row],[退休年齡]]</f>
        <v>12</v>
      </c>
      <c r="F18" s="5">
        <f>表格2[[#This Row],[領到年數]]*12*表格2[[#This Row],[月領金額]]</f>
        <v>3864520.5119999996</v>
      </c>
      <c r="G18" s="5">
        <f>-PV((1+投資報酬率)^(1/12)-1,表格2[[#This Row],[領到年數]]*12,表格2[[#This Row],[月領金額]])/(1+投資報酬率)^(COUNT($A$9:A18)-1)</f>
        <v>3232531.5326742949</v>
      </c>
    </row>
    <row r="19" spans="1:7" x14ac:dyDescent="0.55000000000000004">
      <c r="A19" s="4">
        <v>0.2</v>
      </c>
      <c r="B19" s="2">
        <f t="shared" si="1"/>
        <v>65</v>
      </c>
      <c r="C19" s="2">
        <f>_60歲退休年資+表格2[[#This Row],[退休年齡]]-60</f>
        <v>35</v>
      </c>
      <c r="D19" s="5">
        <f>平均投保薪資*表格2[[#This Row],[年資]]*1.55%*(1+表格2[[#This Row],[足額比例]])</f>
        <v>28578.899999999998</v>
      </c>
      <c r="E19" s="2">
        <f>身故年齡-表格2[[#This Row],[退休年齡]]</f>
        <v>11</v>
      </c>
      <c r="F19" s="5">
        <f>表格2[[#This Row],[領到年數]]*12*表格2[[#This Row],[月領金額]]</f>
        <v>3772414.8</v>
      </c>
      <c r="G19" s="5">
        <f>-PV((1+投資報酬率)^(1/12)-1,表格2[[#This Row],[領到年數]]*12,表格2[[#This Row],[月領金額]])/(1+投資報酬率)^(COUNT($A$9:A19)-1)</f>
        <v>3136296.6512560197</v>
      </c>
    </row>
  </sheetData>
  <phoneticPr fontId="1" type="noConversion"/>
  <conditionalFormatting sqref="G9:G19">
    <cfRule type="expression" dxfId="1" priority="1">
      <formula>AND(G9=MAX($G$9:$G$19))</formula>
    </cfRule>
  </conditionalFormatting>
  <conditionalFormatting sqref="F9:F19">
    <cfRule type="expression" dxfId="0" priority="7">
      <formula>$F9=MAX($F$9:$F$19)</formula>
    </cfRule>
  </conditionalFormatting>
  <dataValidations disablePrompts="1" count="1">
    <dataValidation type="list" allowBlank="1" showInputMessage="1" showErrorMessage="1" sqref="B5">
      <formula1>$N$3:$N$8</formula1>
    </dataValidation>
  </dataValidations>
  <pageMargins left="0.7" right="0.7" top="0.75" bottom="0.75" header="0.3" footer="0.3"/>
  <pageSetup paperSize="9" orientation="portrait" horizontalDpi="4294967293" verticalDpi="4294967293" r:id="rId1"/>
  <ignoredErrors>
    <ignoredError sqref="G10:G18" formulaRange="1"/>
  </ignoredError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7" x14ac:dyDescent="0.5500000000000000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5</vt:i4>
      </vt:variant>
    </vt:vector>
  </HeadingPairs>
  <TitlesOfParts>
    <vt:vector size="7" baseType="lpstr">
      <vt:lpstr>勞保老年年金何時領最划算</vt:lpstr>
      <vt:lpstr>Sheet3</vt:lpstr>
      <vt:lpstr>_60歲退休年資</vt:lpstr>
      <vt:lpstr>出生年次</vt:lpstr>
      <vt:lpstr>平均投保薪資</vt:lpstr>
      <vt:lpstr>投資報酬率</vt:lpstr>
      <vt:lpstr>身故年齡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Stanley</cp:lastModifiedBy>
  <dcterms:created xsi:type="dcterms:W3CDTF">2016-12-07T03:00:52Z</dcterms:created>
  <dcterms:modified xsi:type="dcterms:W3CDTF">2016-12-23T06:37:41Z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75eb7a5a-4b72-4711-9265-8df11687b3d7</vt:lpwstr>
  </property>
</Properties>
</file>