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sterhsiao\CatStocks\Expense\"/>
    </mc:Choice>
  </mc:AlternateContent>
  <bookViews>
    <workbookView xWindow="0" yWindow="0" windowWidth="15330" windowHeight="7635"/>
  </bookViews>
  <sheets>
    <sheet name="工作表2" sheetId="2" r:id="rId1"/>
  </sheets>
  <definedNames>
    <definedName name="年化報酬率">工作表2!$B$2</definedName>
    <definedName name="投資金額">工作表2!$B$1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H14" i="2"/>
  <c r="H13" i="2"/>
  <c r="G14" i="2" l="1"/>
  <c r="I14" i="2" s="1"/>
  <c r="G15" i="2"/>
  <c r="G16" i="2"/>
  <c r="G17" i="2"/>
  <c r="G18" i="2"/>
  <c r="G19" i="2"/>
  <c r="G20" i="2"/>
  <c r="G21" i="2"/>
  <c r="G22" i="2"/>
  <c r="G13" i="2"/>
  <c r="G12" i="2"/>
  <c r="B14" i="2"/>
  <c r="B15" i="2"/>
  <c r="B16" i="2"/>
  <c r="B17" i="2"/>
  <c r="B18" i="2"/>
  <c r="B19" i="2"/>
  <c r="B20" i="2"/>
  <c r="B21" i="2"/>
  <c r="B22" i="2"/>
  <c r="B13" i="2"/>
  <c r="B12" i="2"/>
  <c r="I13" i="2" l="1"/>
  <c r="J13" i="2"/>
  <c r="I21" i="2"/>
  <c r="J21" i="2"/>
  <c r="I19" i="2"/>
  <c r="J19" i="2"/>
  <c r="I17" i="2"/>
  <c r="J17" i="2"/>
  <c r="I15" i="2"/>
  <c r="J15" i="2"/>
  <c r="J22" i="2"/>
  <c r="I22" i="2"/>
  <c r="J20" i="2"/>
  <c r="I20" i="2"/>
  <c r="J18" i="2"/>
  <c r="I18" i="2"/>
  <c r="J16" i="2"/>
  <c r="I16" i="2"/>
  <c r="J14" i="2"/>
  <c r="D15" i="2"/>
  <c r="D13" i="2"/>
  <c r="D22" i="2"/>
  <c r="D20" i="2"/>
  <c r="D18" i="2"/>
  <c r="D16" i="2"/>
  <c r="D14" i="2"/>
  <c r="C13" i="2"/>
  <c r="C21" i="2"/>
  <c r="C19" i="2"/>
  <c r="C17" i="2"/>
  <c r="C15" i="2"/>
  <c r="D21" i="2"/>
  <c r="D19" i="2"/>
  <c r="D17" i="2"/>
  <c r="C22" i="2"/>
  <c r="C20" i="2"/>
  <c r="C18" i="2"/>
  <c r="C16" i="2"/>
  <c r="C14" i="2"/>
</calcChain>
</file>

<file path=xl/sharedStrings.xml><?xml version="1.0" encoding="utf-8"?>
<sst xmlns="http://schemas.openxmlformats.org/spreadsheetml/2006/main" count="21" uniqueCount="16">
  <si>
    <t>總開支</t>
    <phoneticPr fontId="2" type="noConversion"/>
  </si>
  <si>
    <t>手續費</t>
    <phoneticPr fontId="2" type="noConversion"/>
  </si>
  <si>
    <t>年化報酬率</t>
    <phoneticPr fontId="2" type="noConversion"/>
  </si>
  <si>
    <t>期初投入</t>
    <phoneticPr fontId="2" type="noConversion"/>
  </si>
  <si>
    <t>投資金額</t>
    <phoneticPr fontId="2" type="noConversion"/>
  </si>
  <si>
    <t>累積報酬率</t>
    <phoneticPr fontId="2" type="noConversion"/>
  </si>
  <si>
    <t>期間</t>
    <phoneticPr fontId="2" type="noConversion"/>
  </si>
  <si>
    <t>淨值(A)</t>
    <phoneticPr fontId="2" type="noConversion"/>
  </si>
  <si>
    <t>淨值(B)</t>
    <phoneticPr fontId="2" type="noConversion"/>
  </si>
  <si>
    <t>A基金</t>
    <phoneticPr fontId="2" type="noConversion"/>
  </si>
  <si>
    <t>B基金</t>
    <phoneticPr fontId="2" type="noConversion"/>
  </si>
  <si>
    <t>手續費</t>
    <phoneticPr fontId="2" type="noConversion"/>
  </si>
  <si>
    <t>總開支</t>
    <phoneticPr fontId="2" type="noConversion"/>
  </si>
  <si>
    <t>遞延手續費</t>
    <phoneticPr fontId="2" type="noConversion"/>
  </si>
  <si>
    <t>不考慮</t>
  </si>
  <si>
    <t>遞延手續費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</si>
</sst>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0.0%"/>
    <numFmt numFmtId="177" formatCode="_-* #,##0_-;\-* #,##0_-;_-* &quot;-&quot;??_-;_-@_-"/>
  </numFmts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177" fontId="3" fillId="0" borderId="0" xfId="1" applyNumberFormat="1" applyFont="1">
      <alignment vertical="center"/>
    </xf>
    <xf numFmtId="9" fontId="3" fillId="0" borderId="0" xfId="0" applyNumberFormat="1" applyFont="1">
      <alignment vertical="center"/>
    </xf>
    <xf numFmtId="10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2" applyNumberFormat="1" applyFont="1">
      <alignment vertical="center"/>
    </xf>
    <xf numFmtId="10" fontId="3" fillId="0" borderId="0" xfId="2" applyNumberFormat="1" applyFont="1">
      <alignment vertical="center"/>
    </xf>
    <xf numFmtId="9" fontId="3" fillId="2" borderId="1" xfId="0" applyNumberFormat="1" applyFont="1" applyFill="1" applyBorder="1">
      <alignment vertical="center"/>
    </xf>
    <xf numFmtId="10" fontId="3" fillId="2" borderId="1" xfId="0" applyNumberFormat="1" applyFont="1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7" fontId="3" fillId="2" borderId="1" xfId="1" applyNumberFormat="1" applyFont="1" applyFill="1" applyBorder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3" fillId="6" borderId="2" xfId="1" applyNumberFormat="1" applyFont="1" applyFill="1" applyBorder="1">
      <alignment vertical="center"/>
    </xf>
  </cellXfs>
  <cellStyles count="3">
    <cellStyle name="一般" xfId="0" builtinId="0"/>
    <cellStyle name="千分位" xfId="1" builtinId="3"/>
    <cellStyle name="百分比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_-* #,##0_-;\-* #,##0_-;_-* &quot;-&quot;??_-;_-@_-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_-* #,##0_-;\-* #,##0_-;_-* &quot;-&quot;??_-;_-@_-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工作表2!$A$7</c:f>
              <c:strCache>
                <c:ptCount val="1"/>
                <c:pt idx="0">
                  <c:v>A基金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工作表2!$C$13:$C$22</c:f>
              <c:numCache>
                <c:formatCode>0.0%</c:formatCode>
                <c:ptCount val="10"/>
                <c:pt idx="0">
                  <c:v>3.4951456310679641E-2</c:v>
                </c:pt>
                <c:pt idx="1">
                  <c:v>0.10325825242718456</c:v>
                </c:pt>
                <c:pt idx="2">
                  <c:v>0.17607329708737884</c:v>
                </c:pt>
                <c:pt idx="3">
                  <c:v>0.25369413469514601</c:v>
                </c:pt>
                <c:pt idx="4">
                  <c:v>0.33643794758502588</c:v>
                </c:pt>
                <c:pt idx="5">
                  <c:v>0.42464285212563757</c:v>
                </c:pt>
                <c:pt idx="6">
                  <c:v>0.51866928036592963</c:v>
                </c:pt>
                <c:pt idx="7">
                  <c:v>0.61890145287008114</c:v>
                </c:pt>
                <c:pt idx="8">
                  <c:v>0.7257489487595068</c:v>
                </c:pt>
                <c:pt idx="9">
                  <c:v>0.83964837937763415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工作表2!$F$7</c:f>
              <c:strCache>
                <c:ptCount val="1"/>
                <c:pt idx="0">
                  <c:v>B基金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工作表2!$I$13:$I$22</c:f>
              <c:numCache>
                <c:formatCode>0.0%</c:formatCode>
                <c:ptCount val="10"/>
                <c:pt idx="0">
                  <c:v>5.0900000000000167E-2</c:v>
                </c:pt>
                <c:pt idx="1">
                  <c:v>0.10439081000000039</c:v>
                </c:pt>
                <c:pt idx="2">
                  <c:v>0.16060430222900068</c:v>
                </c:pt>
                <c:pt idx="3">
                  <c:v>0.21967906121245706</c:v>
                </c:pt>
                <c:pt idx="4">
                  <c:v>0.28176072542817132</c:v>
                </c:pt>
                <c:pt idx="5">
                  <c:v>0.34700234635246541</c:v>
                </c:pt>
                <c:pt idx="6">
                  <c:v>0.41556476578180623</c:v>
                </c:pt>
                <c:pt idx="7">
                  <c:v>0.48761701236010069</c:v>
                </c:pt>
                <c:pt idx="8">
                  <c:v>0.56333671828923015</c:v>
                </c:pt>
                <c:pt idx="9">
                  <c:v>0.64291055725015211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82176"/>
        <c:axId val="216479936"/>
      </c:lineChart>
      <c:catAx>
        <c:axId val="2164821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16479936"/>
        <c:crosses val="autoZero"/>
        <c:auto val="1"/>
        <c:lblAlgn val="ctr"/>
        <c:lblOffset val="100"/>
        <c:noMultiLvlLbl val="0"/>
      </c:catAx>
      <c:valAx>
        <c:axId val="21647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1648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http://www.masterhsiao.com.t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0</xdr:row>
      <xdr:rowOff>1</xdr:rowOff>
    </xdr:from>
    <xdr:to>
      <xdr:col>7</xdr:col>
      <xdr:colOff>476250</xdr:colOff>
      <xdr:row>3</xdr:row>
      <xdr:rowOff>184808</xdr:rowOff>
    </xdr:to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"/>
          <a:ext cx="1914525" cy="78488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</xdr:row>
      <xdr:rowOff>104774</xdr:rowOff>
    </xdr:from>
    <xdr:to>
      <xdr:col>5</xdr:col>
      <xdr:colOff>266700</xdr:colOff>
      <xdr:row>36</xdr:row>
      <xdr:rowOff>166686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表格1" displayName="表格1" ref="A11:D22" totalsRowShown="0" headerRowDxfId="12" dataDxfId="11" dataCellStyle="百分比">
  <tableColumns count="4">
    <tableColumn id="1" name="期間" dataDxfId="10"/>
    <tableColumn id="2" name="淨值(A)" dataDxfId="9" dataCellStyle="千分位">
      <calculatedColumnFormula>投資金額*(1+年化報酬率-B$9)^$A12</calculatedColumnFormula>
    </tableColumn>
    <tableColumn id="3" name="累積報酬率" dataDxfId="8" dataCellStyle="百分比">
      <calculatedColumnFormula>B12/B$12-1</calculatedColumnFormula>
    </tableColumn>
    <tableColumn id="4" name="年化報酬率" dataDxfId="7" dataCellStyle="百分比">
      <calculatedColumnFormula>(B12/B$12)^(1/$A12)-1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表格1_3" displayName="表格1_3" ref="F11:J22" totalsRowShown="0" headerRowDxfId="6" dataDxfId="5" dataCellStyle="百分比">
  <tableColumns count="5">
    <tableColumn id="1" name="期間" dataDxfId="4"/>
    <tableColumn id="5" name="淨值(B)" dataDxfId="3" dataCellStyle="千分位">
      <calculatedColumnFormula>投資金額*(1+年化報酬率-#REF!)^$A12</calculatedColumnFormula>
    </tableColumn>
    <tableColumn id="2" name="遞延手續費" dataDxfId="0" dataCellStyle="千分位"/>
    <tableColumn id="6" name="累積報酬率" dataDxfId="2" dataCellStyle="百分比">
      <calculatedColumnFormula>G12/G$12-1</calculatedColumnFormula>
    </tableColumn>
    <tableColumn id="7" name="年化報酬率" dataDxfId="1" dataCellStyle="百分比">
      <calculatedColumnFormula>(G12/G$12)^(1/$A12)-1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6" sqref="D6"/>
    </sheetView>
  </sheetViews>
  <sheetFormatPr defaultRowHeight="15.75" x14ac:dyDescent="0.25"/>
  <cols>
    <col min="1" max="1" width="15" style="1" customWidth="1"/>
    <col min="2" max="2" width="11" style="1" bestFit="1" customWidth="1"/>
    <col min="3" max="3" width="10.25" style="1" customWidth="1"/>
    <col min="4" max="4" width="10.375" style="1" customWidth="1"/>
    <col min="5" max="5" width="4.25" style="1" customWidth="1"/>
    <col min="6" max="6" width="9" style="1"/>
    <col min="7" max="7" width="9.625" style="1" bestFit="1" customWidth="1"/>
    <col min="8" max="8" width="10.125" style="1" customWidth="1"/>
    <col min="9" max="10" width="11.875" style="1" bestFit="1" customWidth="1"/>
    <col min="11" max="16384" width="9" style="1"/>
  </cols>
  <sheetData>
    <row r="1" spans="1:10" x14ac:dyDescent="0.25">
      <c r="A1" s="11" t="s">
        <v>4</v>
      </c>
      <c r="B1" s="12">
        <v>10000</v>
      </c>
      <c r="C1" s="2"/>
      <c r="D1" s="2"/>
    </row>
    <row r="2" spans="1:10" x14ac:dyDescent="0.25">
      <c r="A2" s="11" t="s">
        <v>2</v>
      </c>
      <c r="B2" s="8">
        <v>0.08</v>
      </c>
      <c r="C2" s="3"/>
      <c r="D2" s="3"/>
    </row>
    <row r="3" spans="1:10" x14ac:dyDescent="0.25">
      <c r="A3" s="11" t="s">
        <v>15</v>
      </c>
      <c r="B3" s="16" t="s">
        <v>14</v>
      </c>
      <c r="C3" s="3"/>
      <c r="D3" s="3"/>
    </row>
    <row r="4" spans="1:10" x14ac:dyDescent="0.25">
      <c r="A4" s="3"/>
      <c r="B4" s="3"/>
      <c r="C4" s="3"/>
      <c r="D4" s="3"/>
    </row>
    <row r="5" spans="1:10" x14ac:dyDescent="0.25">
      <c r="A5" s="3"/>
      <c r="B5" s="3"/>
      <c r="C5" s="3"/>
      <c r="D5" s="3"/>
    </row>
    <row r="7" spans="1:10" x14ac:dyDescent="0.25">
      <c r="A7" s="15" t="s">
        <v>9</v>
      </c>
      <c r="B7" s="15"/>
      <c r="C7" s="5"/>
      <c r="D7" s="5"/>
      <c r="F7" s="14" t="s">
        <v>10</v>
      </c>
      <c r="G7" s="14"/>
    </row>
    <row r="8" spans="1:10" x14ac:dyDescent="0.25">
      <c r="A8" s="13" t="s">
        <v>1</v>
      </c>
      <c r="B8" s="8">
        <v>0.03</v>
      </c>
      <c r="C8" s="3"/>
      <c r="D8" s="3"/>
      <c r="F8" s="10" t="s">
        <v>11</v>
      </c>
      <c r="G8" s="8">
        <v>0</v>
      </c>
    </row>
    <row r="9" spans="1:10" x14ac:dyDescent="0.25">
      <c r="A9" s="13" t="s">
        <v>0</v>
      </c>
      <c r="B9" s="9">
        <v>1.4E-2</v>
      </c>
      <c r="C9" s="4"/>
      <c r="D9" s="4"/>
      <c r="F9" s="10" t="s">
        <v>12</v>
      </c>
      <c r="G9" s="9">
        <v>2.9100000000000001E-2</v>
      </c>
    </row>
    <row r="10" spans="1:10" x14ac:dyDescent="0.25">
      <c r="B10" s="4"/>
      <c r="C10" s="4"/>
      <c r="D10" s="4"/>
    </row>
    <row r="11" spans="1:10" x14ac:dyDescent="0.25">
      <c r="A11" s="1" t="s">
        <v>6</v>
      </c>
      <c r="B11" s="5" t="s">
        <v>7</v>
      </c>
      <c r="C11" s="5" t="s">
        <v>5</v>
      </c>
      <c r="D11" s="5" t="s">
        <v>2</v>
      </c>
      <c r="F11" s="1" t="s">
        <v>6</v>
      </c>
      <c r="G11" s="5" t="s">
        <v>8</v>
      </c>
      <c r="H11" s="5" t="s">
        <v>13</v>
      </c>
      <c r="I11" s="5" t="s">
        <v>5</v>
      </c>
      <c r="J11" s="5" t="s">
        <v>2</v>
      </c>
    </row>
    <row r="12" spans="1:10" x14ac:dyDescent="0.25">
      <c r="A12" s="5" t="s">
        <v>3</v>
      </c>
      <c r="B12" s="2">
        <f>投資金額*(1+B8)</f>
        <v>10300</v>
      </c>
      <c r="F12" s="5" t="s">
        <v>3</v>
      </c>
      <c r="G12" s="2">
        <f>投資金額*(1+G8)</f>
        <v>10000</v>
      </c>
      <c r="H12" s="2"/>
    </row>
    <row r="13" spans="1:10" x14ac:dyDescent="0.25">
      <c r="A13" s="5">
        <v>1</v>
      </c>
      <c r="B13" s="2">
        <f t="shared" ref="B13:B22" si="0">投資金額*(1+年化報酬率-B$9)^$A13</f>
        <v>10660</v>
      </c>
      <c r="C13" s="6">
        <f>B13/B$12-1</f>
        <v>3.4951456310679641E-2</v>
      </c>
      <c r="D13" s="6">
        <f>(B13/B$12)^(1/$A13)-1</f>
        <v>3.4951456310679641E-2</v>
      </c>
      <c r="F13" s="5">
        <v>1</v>
      </c>
      <c r="G13" s="2">
        <f t="shared" ref="G13:G22" si="1">投資金額*(1+年化報酬率-G$9)^$F13</f>
        <v>10509.000000000002</v>
      </c>
      <c r="H13" s="6">
        <f>IF($B$3="考慮", 3%, 0%)</f>
        <v>0</v>
      </c>
      <c r="I13" s="6">
        <f>(G13-投資金額*表格1_3[[#This Row],[遞延手續費]])/G$12-1</f>
        <v>5.0900000000000167E-2</v>
      </c>
      <c r="J13" s="7">
        <f>((G13-投資金額*表格1_3[[#This Row],[遞延手續費]])/G$12)^(1/$F13)-1</f>
        <v>5.0900000000000167E-2</v>
      </c>
    </row>
    <row r="14" spans="1:10" x14ac:dyDescent="0.25">
      <c r="A14" s="5">
        <v>2</v>
      </c>
      <c r="B14" s="2">
        <f t="shared" si="0"/>
        <v>11363.560000000001</v>
      </c>
      <c r="C14" s="6">
        <f t="shared" ref="C14:C22" si="2">B14/B$12-1</f>
        <v>0.10325825242718456</v>
      </c>
      <c r="D14" s="6">
        <f t="shared" ref="D14:D22" si="3">(B14/B$12)^(1/$A14)-1</f>
        <v>5.0361010523136462E-2</v>
      </c>
      <c r="F14" s="5">
        <v>2</v>
      </c>
      <c r="G14" s="2">
        <f t="shared" si="1"/>
        <v>11043.908100000004</v>
      </c>
      <c r="H14" s="6">
        <f>IF($B$3="考慮", 2%, 0%)</f>
        <v>0</v>
      </c>
      <c r="I14" s="6">
        <f>(G14-投資金額*表格1_3[[#This Row],[遞延手續費]])/G$12-1</f>
        <v>0.10439081000000039</v>
      </c>
      <c r="J14" s="7">
        <f>((G14-投資金額*表格1_3[[#This Row],[遞延手續費]])/G$12)^(1/$F14)-1</f>
        <v>5.0900000000000167E-2</v>
      </c>
    </row>
    <row r="15" spans="1:10" x14ac:dyDescent="0.25">
      <c r="A15" s="5">
        <v>3</v>
      </c>
      <c r="B15" s="2">
        <f t="shared" si="0"/>
        <v>12113.554960000001</v>
      </c>
      <c r="C15" s="6">
        <f t="shared" si="2"/>
        <v>0.17607329708737884</v>
      </c>
      <c r="D15" s="6">
        <f t="shared" si="3"/>
        <v>5.5548346550416516E-2</v>
      </c>
      <c r="F15" s="5">
        <v>3</v>
      </c>
      <c r="G15" s="2">
        <f t="shared" si="1"/>
        <v>11606.043022290007</v>
      </c>
      <c r="H15" s="6">
        <f>IF($B$3="考慮",1%, 0%)</f>
        <v>0</v>
      </c>
      <c r="I15" s="6">
        <f>(G15-投資金額*表格1_3[[#This Row],[遞延手續費]])/G$12-1</f>
        <v>0.16060430222900068</v>
      </c>
      <c r="J15" s="7">
        <f>((G15-投資金額*表格1_3[[#This Row],[遞延手續費]])/G$12)^(1/$F15)-1</f>
        <v>5.0900000000000167E-2</v>
      </c>
    </row>
    <row r="16" spans="1:10" x14ac:dyDescent="0.25">
      <c r="A16" s="5">
        <v>4</v>
      </c>
      <c r="B16" s="2">
        <f t="shared" si="0"/>
        <v>12913.049587360003</v>
      </c>
      <c r="C16" s="6">
        <f t="shared" si="2"/>
        <v>0.25369413469514601</v>
      </c>
      <c r="D16" s="6">
        <f t="shared" si="3"/>
        <v>5.8151613530718738E-2</v>
      </c>
      <c r="F16" s="5">
        <v>4</v>
      </c>
      <c r="G16" s="2">
        <f t="shared" si="1"/>
        <v>12196.790612124571</v>
      </c>
      <c r="H16" s="6"/>
      <c r="I16" s="6">
        <f>(G16-投資金額*表格1_3[[#This Row],[遞延手續費]])/G$12-1</f>
        <v>0.21967906121245706</v>
      </c>
      <c r="J16" s="7">
        <f>((G16-投資金額*表格1_3[[#This Row],[遞延手續費]])/G$12)^(1/$F16)-1</f>
        <v>5.0900000000000167E-2</v>
      </c>
    </row>
    <row r="17" spans="1:10" x14ac:dyDescent="0.25">
      <c r="A17" s="5">
        <v>5</v>
      </c>
      <c r="B17" s="2">
        <f t="shared" si="0"/>
        <v>13765.310860125766</v>
      </c>
      <c r="C17" s="6">
        <f t="shared" si="2"/>
        <v>0.33643794758502588</v>
      </c>
      <c r="D17" s="6">
        <f t="shared" si="3"/>
        <v>5.9716654478534581E-2</v>
      </c>
      <c r="F17" s="5">
        <v>5</v>
      </c>
      <c r="G17" s="2">
        <f t="shared" si="1"/>
        <v>12817.607254281713</v>
      </c>
      <c r="H17" s="6"/>
      <c r="I17" s="6">
        <f>(G17-投資金額*表格1_3[[#This Row],[遞延手續費]])/G$12-1</f>
        <v>0.28176072542817132</v>
      </c>
      <c r="J17" s="7">
        <f>((G17-投資金額*表格1_3[[#This Row],[遞延手續費]])/G$12)^(1/$F17)-1</f>
        <v>5.0900000000000167E-2</v>
      </c>
    </row>
    <row r="18" spans="1:10" x14ac:dyDescent="0.25">
      <c r="A18" s="5">
        <v>6</v>
      </c>
      <c r="B18" s="2">
        <f t="shared" si="0"/>
        <v>14673.821376894068</v>
      </c>
      <c r="C18" s="6">
        <f t="shared" si="2"/>
        <v>0.42464285212563757</v>
      </c>
      <c r="D18" s="6">
        <f t="shared" si="3"/>
        <v>6.0761300869683899E-2</v>
      </c>
      <c r="F18" s="5">
        <v>6</v>
      </c>
      <c r="G18" s="2">
        <f t="shared" si="1"/>
        <v>13470.023463524654</v>
      </c>
      <c r="H18" s="6"/>
      <c r="I18" s="6">
        <f>(G18-投資金額*表格1_3[[#This Row],[遞延手續費]])/G$12-1</f>
        <v>0.34700234635246541</v>
      </c>
      <c r="J18" s="7">
        <f>((G18-投資金額*表格1_3[[#This Row],[遞延手續費]])/G$12)^(1/$F18)-1</f>
        <v>5.0900000000000167E-2</v>
      </c>
    </row>
    <row r="19" spans="1:10" x14ac:dyDescent="0.25">
      <c r="A19" s="5">
        <v>7</v>
      </c>
      <c r="B19" s="2">
        <f t="shared" si="0"/>
        <v>15642.293587769074</v>
      </c>
      <c r="C19" s="6">
        <f t="shared" si="2"/>
        <v>0.51866928036592963</v>
      </c>
      <c r="D19" s="6">
        <f t="shared" si="3"/>
        <v>6.150810728813294E-2</v>
      </c>
      <c r="F19" s="5">
        <v>7</v>
      </c>
      <c r="G19" s="2">
        <f t="shared" si="1"/>
        <v>14155.647657818063</v>
      </c>
      <c r="H19" s="6"/>
      <c r="I19" s="6">
        <f>(G19-投資金額*表格1_3[[#This Row],[遞延手續費]])/G$12-1</f>
        <v>0.41556476578180623</v>
      </c>
      <c r="J19" s="7">
        <f>((G19-投資金額*表格1_3[[#This Row],[遞延手續費]])/G$12)^(1/$F19)-1</f>
        <v>5.0900000000000167E-2</v>
      </c>
    </row>
    <row r="20" spans="1:10" x14ac:dyDescent="0.25">
      <c r="A20" s="5">
        <v>8</v>
      </c>
      <c r="B20" s="2">
        <f t="shared" si="0"/>
        <v>16674.684964561835</v>
      </c>
      <c r="C20" s="6">
        <f t="shared" si="2"/>
        <v>0.61890145287008114</v>
      </c>
      <c r="D20" s="6">
        <f t="shared" si="3"/>
        <v>6.2068557120370738E-2</v>
      </c>
      <c r="F20" s="5">
        <v>8</v>
      </c>
      <c r="G20" s="2">
        <f t="shared" si="1"/>
        <v>14876.170123601007</v>
      </c>
      <c r="H20" s="6"/>
      <c r="I20" s="6">
        <f>(G20-投資金額*表格1_3[[#This Row],[遞延手續費]])/G$12-1</f>
        <v>0.48761701236010069</v>
      </c>
      <c r="J20" s="7">
        <f>((G20-投資金額*表格1_3[[#This Row],[遞延手續費]])/G$12)^(1/$F20)-1</f>
        <v>5.0900000000000167E-2</v>
      </c>
    </row>
    <row r="21" spans="1:10" x14ac:dyDescent="0.25">
      <c r="A21" s="5">
        <v>9</v>
      </c>
      <c r="B21" s="2">
        <f t="shared" si="0"/>
        <v>17775.214172222921</v>
      </c>
      <c r="C21" s="6">
        <f t="shared" si="2"/>
        <v>0.7257489487595068</v>
      </c>
      <c r="D21" s="6">
        <f t="shared" si="3"/>
        <v>6.2504667112737167E-2</v>
      </c>
      <c r="F21" s="5">
        <v>9</v>
      </c>
      <c r="G21" s="2">
        <f t="shared" si="1"/>
        <v>15633.367182892302</v>
      </c>
      <c r="H21" s="6"/>
      <c r="I21" s="6">
        <f>(G21-投資金額*表格1_3[[#This Row],[遞延手續費]])/G$12-1</f>
        <v>0.56333671828923015</v>
      </c>
      <c r="J21" s="7">
        <f>((G21-投資金額*表格1_3[[#This Row],[遞延手續費]])/G$12)^(1/$F21)-1</f>
        <v>5.0900000000000167E-2</v>
      </c>
    </row>
    <row r="22" spans="1:10" x14ac:dyDescent="0.25">
      <c r="A22" s="5">
        <v>10</v>
      </c>
      <c r="B22" s="2">
        <f t="shared" si="0"/>
        <v>18948.378307589632</v>
      </c>
      <c r="C22" s="6">
        <f t="shared" si="2"/>
        <v>0.83964837937763415</v>
      </c>
      <c r="D22" s="6">
        <f t="shared" si="3"/>
        <v>6.2853684038455926E-2</v>
      </c>
      <c r="F22" s="5">
        <v>10</v>
      </c>
      <c r="G22" s="2">
        <f t="shared" si="1"/>
        <v>16429.105572501521</v>
      </c>
      <c r="H22" s="6"/>
      <c r="I22" s="6">
        <f>(G22-投資金額*表格1_3[[#This Row],[遞延手續費]])/G$12-1</f>
        <v>0.64291055725015211</v>
      </c>
      <c r="J22" s="7">
        <f>((G22-投資金額*表格1_3[[#This Row],[遞延手續費]])/G$12)^(1/$F22)-1</f>
        <v>5.0900000000000167E-2</v>
      </c>
    </row>
  </sheetData>
  <mergeCells count="2">
    <mergeCell ref="F7:G7"/>
    <mergeCell ref="A7:B7"/>
  </mergeCells>
  <phoneticPr fontId="2" type="noConversion"/>
  <dataValidations count="1">
    <dataValidation type="list" allowBlank="1" showInputMessage="1" showErrorMessage="1" sqref="B3">
      <formula1>"考慮,不考慮"</formula1>
    </dataValidation>
  </dataValidations>
  <pageMargins left="0.7" right="0.7" top="0.75" bottom="0.75" header="0.3" footer="0.3"/>
  <pageSetup paperSize="9" orientation="portrait" r:id="rId1"/>
  <ignoredErrors>
    <ignoredError sqref="G12:G22 B12 I13:J23" calculatedColumn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工作表2</vt:lpstr>
      <vt:lpstr>年化報酬率</vt:lpstr>
      <vt:lpstr>投資金額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2013-09-05T04:17:09Z</dcterms:created>
  <dcterms:modified xsi:type="dcterms:W3CDTF">2013-09-07T04:48:54Z</dcterms:modified>
</cp:coreProperties>
</file>