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6be61b5f7cec53/經濟日報/2019-12/"/>
    </mc:Choice>
  </mc:AlternateContent>
  <xr:revisionPtr revIDLastSave="269" documentId="8_{9A0E007E-8DBB-487B-B2F3-846A1A3B3F0B}" xr6:coauthVersionLast="45" xr6:coauthVersionMax="45" xr10:uidLastSave="{CDDDE287-02B5-44C2-BD73-4D8B53807084}"/>
  <bookViews>
    <workbookView xWindow="-96" yWindow="-96" windowWidth="23232" windowHeight="12552" xr2:uid="{12E50782-4A8F-497E-83B1-3F824D1E1905}"/>
  </bookViews>
  <sheets>
    <sheet name="工作表1" sheetId="1" r:id="rId1"/>
  </sheets>
  <definedNames>
    <definedName name="投資報酬率">工作表1!$B$7</definedName>
    <definedName name="房屋現值">工作表1!$B$1</definedName>
    <definedName name="第174個月金額">工作表1!$B$10</definedName>
    <definedName name="第1個月金額">工作表1!$B$9</definedName>
    <definedName name="貸款年數">工作表1!$B$4</definedName>
    <definedName name="貸款利率">工作表1!$B$3</definedName>
    <definedName name="貸款金額">工作表1!$B$2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1" i="1" l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18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J20" i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H18" i="1" l="1"/>
  <c r="K18" i="1" s="1"/>
  <c r="I19" i="1" s="1"/>
  <c r="E18" i="1"/>
  <c r="D19" i="1" s="1"/>
  <c r="C19" i="1" s="1"/>
  <c r="H19" i="1" l="1"/>
  <c r="E19" i="1"/>
  <c r="D20" i="1" s="1"/>
  <c r="C20" i="1" s="1"/>
  <c r="K19" i="1" l="1"/>
  <c r="I20" i="1" s="1"/>
  <c r="E20" i="1"/>
  <c r="D21" i="1" s="1"/>
  <c r="C21" i="1" s="1"/>
  <c r="H20" i="1"/>
  <c r="K20" i="1" l="1"/>
  <c r="I21" i="1" s="1"/>
  <c r="H21" i="1"/>
  <c r="E21" i="1"/>
  <c r="D22" i="1" s="1"/>
  <c r="C22" i="1" s="1"/>
  <c r="K21" i="1" l="1"/>
  <c r="I22" i="1" s="1"/>
  <c r="E22" i="1"/>
  <c r="D23" i="1" s="1"/>
  <c r="C23" i="1" s="1"/>
  <c r="H22" i="1"/>
  <c r="E23" i="1" l="1"/>
  <c r="D24" i="1" s="1"/>
  <c r="C24" i="1" s="1"/>
  <c r="K22" i="1"/>
  <c r="I23" i="1" s="1"/>
  <c r="H23" i="1"/>
  <c r="E24" i="1" l="1"/>
  <c r="D25" i="1" s="1"/>
  <c r="C25" i="1" s="1"/>
  <c r="K23" i="1"/>
  <c r="I24" i="1" s="1"/>
  <c r="H24" i="1"/>
  <c r="K24" i="1" l="1"/>
  <c r="I25" i="1" s="1"/>
  <c r="H25" i="1"/>
  <c r="E25" i="1"/>
  <c r="D26" i="1" s="1"/>
  <c r="C26" i="1" s="1"/>
  <c r="K25" i="1" l="1"/>
  <c r="I26" i="1" s="1"/>
  <c r="E26" i="1"/>
  <c r="D27" i="1" s="1"/>
  <c r="C27" i="1" s="1"/>
  <c r="H26" i="1"/>
  <c r="E27" i="1" l="1"/>
  <c r="D28" i="1" s="1"/>
  <c r="C28" i="1" s="1"/>
  <c r="K26" i="1"/>
  <c r="I27" i="1" s="1"/>
  <c r="H27" i="1"/>
  <c r="K27" i="1" l="1"/>
  <c r="I28" i="1" s="1"/>
  <c r="H28" i="1"/>
  <c r="E28" i="1"/>
  <c r="D29" i="1" s="1"/>
  <c r="C29" i="1" s="1"/>
  <c r="K28" i="1" l="1"/>
  <c r="I29" i="1" s="1"/>
  <c r="E29" i="1"/>
  <c r="D30" i="1" s="1"/>
  <c r="C30" i="1" s="1"/>
  <c r="H29" i="1"/>
  <c r="K29" i="1" l="1"/>
  <c r="I30" i="1" s="1"/>
  <c r="E30" i="1"/>
  <c r="D31" i="1" s="1"/>
  <c r="C31" i="1" s="1"/>
  <c r="H30" i="1"/>
  <c r="K30" i="1" l="1"/>
  <c r="I31" i="1" s="1"/>
  <c r="E31" i="1"/>
  <c r="D32" i="1" s="1"/>
  <c r="C32" i="1" s="1"/>
  <c r="H31" i="1"/>
  <c r="K31" i="1" l="1"/>
  <c r="I32" i="1" s="1"/>
  <c r="E32" i="1"/>
  <c r="D33" i="1" s="1"/>
  <c r="C33" i="1" s="1"/>
  <c r="H32" i="1"/>
  <c r="K32" i="1" l="1"/>
  <c r="I33" i="1" s="1"/>
  <c r="E33" i="1"/>
  <c r="D34" i="1" s="1"/>
  <c r="C34" i="1" s="1"/>
  <c r="H33" i="1"/>
  <c r="E34" i="1" l="1"/>
  <c r="D35" i="1" s="1"/>
  <c r="C35" i="1" s="1"/>
  <c r="K33" i="1"/>
  <c r="I34" i="1" s="1"/>
  <c r="H34" i="1"/>
  <c r="K34" i="1" l="1"/>
  <c r="I35" i="1" s="1"/>
  <c r="H35" i="1"/>
  <c r="E35" i="1"/>
  <c r="D36" i="1" s="1"/>
  <c r="C36" i="1" s="1"/>
  <c r="K35" i="1" l="1"/>
  <c r="I36" i="1" s="1"/>
  <c r="H36" i="1"/>
  <c r="E36" i="1"/>
  <c r="D37" i="1" s="1"/>
  <c r="C37" i="1" s="1"/>
  <c r="K36" i="1" l="1"/>
  <c r="I37" i="1" s="1"/>
  <c r="H37" i="1"/>
  <c r="E37" i="1"/>
  <c r="D38" i="1" s="1"/>
  <c r="C38" i="1" s="1"/>
  <c r="K37" i="1" l="1"/>
  <c r="I38" i="1" s="1"/>
  <c r="H38" i="1"/>
  <c r="E38" i="1"/>
  <c r="D39" i="1" s="1"/>
  <c r="C39" i="1" s="1"/>
  <c r="K38" i="1" l="1"/>
  <c r="I39" i="1" s="1"/>
  <c r="H39" i="1"/>
  <c r="E39" i="1"/>
  <c r="D40" i="1" s="1"/>
  <c r="C40" i="1" s="1"/>
  <c r="K39" i="1" l="1"/>
  <c r="I40" i="1" s="1"/>
  <c r="H40" i="1"/>
  <c r="E40" i="1"/>
  <c r="D41" i="1" s="1"/>
  <c r="C41" i="1" s="1"/>
  <c r="K40" i="1" l="1"/>
  <c r="I41" i="1" s="1"/>
  <c r="E41" i="1"/>
  <c r="D42" i="1" s="1"/>
  <c r="C42" i="1" s="1"/>
  <c r="H41" i="1"/>
  <c r="K41" i="1" l="1"/>
  <c r="I42" i="1" s="1"/>
  <c r="H42" i="1"/>
  <c r="E42" i="1"/>
  <c r="D43" i="1" s="1"/>
  <c r="C43" i="1" s="1"/>
  <c r="K42" i="1" l="1"/>
  <c r="I43" i="1" s="1"/>
  <c r="H43" i="1"/>
  <c r="E43" i="1"/>
  <c r="D44" i="1" s="1"/>
  <c r="C44" i="1" s="1"/>
  <c r="K43" i="1" l="1"/>
  <c r="I44" i="1" s="1"/>
  <c r="E44" i="1"/>
  <c r="D45" i="1" s="1"/>
  <c r="C45" i="1" s="1"/>
  <c r="H44" i="1"/>
  <c r="E45" i="1" l="1"/>
  <c r="D46" i="1" s="1"/>
  <c r="C46" i="1" s="1"/>
  <c r="K44" i="1"/>
  <c r="I45" i="1" s="1"/>
  <c r="H45" i="1"/>
  <c r="E46" i="1" l="1"/>
  <c r="D47" i="1" s="1"/>
  <c r="C47" i="1" s="1"/>
  <c r="K45" i="1"/>
  <c r="I46" i="1" s="1"/>
  <c r="H46" i="1"/>
  <c r="K46" i="1" l="1"/>
  <c r="I47" i="1" s="1"/>
  <c r="H47" i="1"/>
  <c r="E47" i="1"/>
  <c r="D48" i="1" s="1"/>
  <c r="C48" i="1" s="1"/>
  <c r="K47" i="1" l="1"/>
  <c r="I48" i="1" s="1"/>
  <c r="H48" i="1"/>
  <c r="E48" i="1"/>
  <c r="D49" i="1" s="1"/>
  <c r="C49" i="1" s="1"/>
  <c r="K48" i="1" l="1"/>
  <c r="I49" i="1" s="1"/>
  <c r="H49" i="1"/>
  <c r="E49" i="1"/>
  <c r="D50" i="1" s="1"/>
  <c r="C50" i="1" s="1"/>
  <c r="K49" i="1" l="1"/>
  <c r="I50" i="1" s="1"/>
  <c r="E50" i="1"/>
  <c r="D51" i="1" s="1"/>
  <c r="C51" i="1" s="1"/>
  <c r="H50" i="1"/>
  <c r="K50" i="1" l="1"/>
  <c r="I51" i="1" s="1"/>
  <c r="H51" i="1"/>
  <c r="E51" i="1"/>
  <c r="D52" i="1" s="1"/>
  <c r="C52" i="1" s="1"/>
  <c r="K51" i="1" l="1"/>
  <c r="I52" i="1" s="1"/>
  <c r="H52" i="1"/>
  <c r="E52" i="1"/>
  <c r="D53" i="1" s="1"/>
  <c r="C53" i="1" s="1"/>
  <c r="K52" i="1" l="1"/>
  <c r="I53" i="1" s="1"/>
  <c r="H53" i="1"/>
  <c r="E53" i="1"/>
  <c r="D54" i="1" s="1"/>
  <c r="C54" i="1" s="1"/>
  <c r="K53" i="1" l="1"/>
  <c r="I54" i="1" s="1"/>
  <c r="E54" i="1"/>
  <c r="D55" i="1" s="1"/>
  <c r="C55" i="1" s="1"/>
  <c r="H54" i="1"/>
  <c r="K54" i="1" l="1"/>
  <c r="I55" i="1" s="1"/>
  <c r="E55" i="1"/>
  <c r="D56" i="1" s="1"/>
  <c r="C56" i="1" s="1"/>
  <c r="H55" i="1"/>
  <c r="K55" i="1" l="1"/>
  <c r="I56" i="1" s="1"/>
  <c r="H56" i="1"/>
  <c r="E56" i="1"/>
  <c r="D57" i="1" s="1"/>
  <c r="C57" i="1" s="1"/>
  <c r="K56" i="1" l="1"/>
  <c r="I57" i="1" s="1"/>
  <c r="E57" i="1"/>
  <c r="D58" i="1" s="1"/>
  <c r="C58" i="1" s="1"/>
  <c r="H57" i="1"/>
  <c r="K57" i="1" l="1"/>
  <c r="I58" i="1" s="1"/>
  <c r="E58" i="1"/>
  <c r="D59" i="1" s="1"/>
  <c r="C59" i="1" s="1"/>
  <c r="H58" i="1"/>
  <c r="K58" i="1" l="1"/>
  <c r="I59" i="1" s="1"/>
  <c r="H59" i="1"/>
  <c r="E59" i="1"/>
  <c r="D60" i="1" s="1"/>
  <c r="C60" i="1" s="1"/>
  <c r="K59" i="1" l="1"/>
  <c r="I60" i="1" s="1"/>
  <c r="H60" i="1"/>
  <c r="E60" i="1"/>
  <c r="D61" i="1" s="1"/>
  <c r="C61" i="1" s="1"/>
  <c r="K60" i="1" l="1"/>
  <c r="I61" i="1" s="1"/>
  <c r="H61" i="1"/>
  <c r="E61" i="1"/>
  <c r="D62" i="1" s="1"/>
  <c r="C62" i="1" s="1"/>
  <c r="K61" i="1" l="1"/>
  <c r="I62" i="1" s="1"/>
  <c r="E62" i="1"/>
  <c r="D63" i="1" s="1"/>
  <c r="C63" i="1" s="1"/>
  <c r="H62" i="1"/>
  <c r="K62" i="1" l="1"/>
  <c r="I63" i="1" s="1"/>
  <c r="E63" i="1"/>
  <c r="D64" i="1" s="1"/>
  <c r="C64" i="1" s="1"/>
  <c r="H63" i="1"/>
  <c r="K63" i="1" l="1"/>
  <c r="I64" i="1" s="1"/>
  <c r="E64" i="1"/>
  <c r="D65" i="1" s="1"/>
  <c r="C65" i="1" s="1"/>
  <c r="H64" i="1"/>
  <c r="K64" i="1" l="1"/>
  <c r="I65" i="1" s="1"/>
  <c r="H65" i="1"/>
  <c r="E65" i="1"/>
  <c r="D66" i="1" s="1"/>
  <c r="C66" i="1" s="1"/>
  <c r="K65" i="1" l="1"/>
  <c r="I66" i="1" s="1"/>
  <c r="E66" i="1"/>
  <c r="D67" i="1" s="1"/>
  <c r="C67" i="1" s="1"/>
  <c r="H66" i="1"/>
  <c r="E67" i="1" l="1"/>
  <c r="D68" i="1" s="1"/>
  <c r="C68" i="1" s="1"/>
  <c r="K66" i="1"/>
  <c r="I67" i="1" s="1"/>
  <c r="H67" i="1"/>
  <c r="E68" i="1" l="1"/>
  <c r="D69" i="1" s="1"/>
  <c r="K67" i="1"/>
  <c r="I68" i="1" s="1"/>
  <c r="H68" i="1"/>
  <c r="C69" i="1" l="1"/>
  <c r="E69" i="1" s="1"/>
  <c r="K68" i="1"/>
  <c r="I69" i="1" s="1"/>
  <c r="D70" i="1" l="1"/>
  <c r="C70" i="1" s="1"/>
  <c r="E70" i="1" s="1"/>
  <c r="D71" i="1" s="1"/>
  <c r="C71" i="1" s="1"/>
  <c r="H69" i="1"/>
  <c r="K69" i="1" s="1"/>
  <c r="I70" i="1" s="1"/>
  <c r="H70" i="1" l="1"/>
  <c r="K70" i="1" s="1"/>
  <c r="I71" i="1" s="1"/>
  <c r="H71" i="1"/>
  <c r="E71" i="1"/>
  <c r="D72" i="1" s="1"/>
  <c r="C72" i="1" s="1"/>
  <c r="K71" i="1" l="1"/>
  <c r="I72" i="1" s="1"/>
  <c r="H72" i="1"/>
  <c r="E72" i="1"/>
  <c r="D73" i="1" s="1"/>
  <c r="C73" i="1" s="1"/>
  <c r="K72" i="1" l="1"/>
  <c r="I73" i="1" s="1"/>
  <c r="E73" i="1"/>
  <c r="D74" i="1" s="1"/>
  <c r="C74" i="1" s="1"/>
  <c r="H73" i="1"/>
  <c r="E74" i="1" l="1"/>
  <c r="D75" i="1" s="1"/>
  <c r="C75" i="1" s="1"/>
  <c r="K73" i="1"/>
  <c r="I74" i="1" s="1"/>
  <c r="H74" i="1"/>
  <c r="K74" i="1" l="1"/>
  <c r="I75" i="1" s="1"/>
  <c r="H75" i="1"/>
  <c r="E75" i="1"/>
  <c r="D76" i="1" s="1"/>
  <c r="C76" i="1" s="1"/>
  <c r="K75" i="1" l="1"/>
  <c r="I76" i="1" s="1"/>
  <c r="H76" i="1"/>
  <c r="E76" i="1"/>
  <c r="D77" i="1" s="1"/>
  <c r="C77" i="1" s="1"/>
  <c r="K76" i="1" l="1"/>
  <c r="I77" i="1" s="1"/>
  <c r="H77" i="1"/>
  <c r="E77" i="1"/>
  <c r="D78" i="1" s="1"/>
  <c r="C78" i="1" s="1"/>
  <c r="K77" i="1" l="1"/>
  <c r="I78" i="1" s="1"/>
  <c r="E78" i="1"/>
  <c r="D79" i="1" s="1"/>
  <c r="C79" i="1" s="1"/>
  <c r="H78" i="1"/>
  <c r="K78" i="1" l="1"/>
  <c r="I79" i="1" s="1"/>
  <c r="H79" i="1"/>
  <c r="E79" i="1"/>
  <c r="D80" i="1" s="1"/>
  <c r="C80" i="1" s="1"/>
  <c r="K79" i="1" l="1"/>
  <c r="I80" i="1" s="1"/>
  <c r="E80" i="1"/>
  <c r="D81" i="1" s="1"/>
  <c r="C81" i="1" s="1"/>
  <c r="H80" i="1"/>
  <c r="K80" i="1" l="1"/>
  <c r="I81" i="1" s="1"/>
  <c r="H81" i="1"/>
  <c r="E81" i="1"/>
  <c r="D82" i="1" s="1"/>
  <c r="C82" i="1" s="1"/>
  <c r="K81" i="1" l="1"/>
  <c r="I82" i="1" s="1"/>
  <c r="E82" i="1"/>
  <c r="D83" i="1" s="1"/>
  <c r="C83" i="1" s="1"/>
  <c r="H82" i="1"/>
  <c r="K82" i="1" l="1"/>
  <c r="I83" i="1" s="1"/>
  <c r="E83" i="1"/>
  <c r="D84" i="1" s="1"/>
  <c r="C84" i="1" s="1"/>
  <c r="H83" i="1"/>
  <c r="E84" i="1" l="1"/>
  <c r="D85" i="1" s="1"/>
  <c r="C85" i="1" s="1"/>
  <c r="K83" i="1"/>
  <c r="I84" i="1" s="1"/>
  <c r="H84" i="1"/>
  <c r="E85" i="1" l="1"/>
  <c r="D86" i="1" s="1"/>
  <c r="C86" i="1" s="1"/>
  <c r="K84" i="1"/>
  <c r="I85" i="1" s="1"/>
  <c r="H85" i="1" l="1"/>
  <c r="H86" i="1"/>
  <c r="E86" i="1"/>
  <c r="D87" i="1" s="1"/>
  <c r="C87" i="1" s="1"/>
  <c r="K85" i="1" l="1"/>
  <c r="E87" i="1"/>
  <c r="D88" i="1" s="1"/>
  <c r="C88" i="1" s="1"/>
  <c r="H87" i="1"/>
  <c r="I86" i="1" l="1"/>
  <c r="K86" i="1" s="1"/>
  <c r="I87" i="1" s="1"/>
  <c r="E88" i="1"/>
  <c r="D89" i="1" s="1"/>
  <c r="C89" i="1" s="1"/>
  <c r="H88" i="1"/>
  <c r="K87" i="1" l="1"/>
  <c r="I88" i="1" s="1"/>
  <c r="K88" i="1" s="1"/>
  <c r="I89" i="1" s="1"/>
  <c r="H89" i="1"/>
  <c r="E89" i="1"/>
  <c r="D90" i="1" s="1"/>
  <c r="C90" i="1" s="1"/>
  <c r="K89" i="1" l="1"/>
  <c r="I90" i="1" s="1"/>
  <c r="E90" i="1"/>
  <c r="D91" i="1" s="1"/>
  <c r="C91" i="1" s="1"/>
  <c r="H90" i="1"/>
  <c r="E91" i="1" l="1"/>
  <c r="D92" i="1" s="1"/>
  <c r="C92" i="1" s="1"/>
  <c r="K90" i="1"/>
  <c r="I91" i="1" s="1"/>
  <c r="H91" i="1"/>
  <c r="E92" i="1" l="1"/>
  <c r="D93" i="1" s="1"/>
  <c r="C93" i="1" s="1"/>
  <c r="K91" i="1"/>
  <c r="I92" i="1" s="1"/>
  <c r="H92" i="1"/>
  <c r="E93" i="1" l="1"/>
  <c r="D94" i="1" s="1"/>
  <c r="C94" i="1" s="1"/>
  <c r="K92" i="1"/>
  <c r="I93" i="1" s="1"/>
  <c r="H93" i="1" l="1"/>
  <c r="K93" i="1" s="1"/>
  <c r="I94" i="1" s="1"/>
  <c r="H94" i="1"/>
  <c r="E94" i="1"/>
  <c r="D95" i="1" s="1"/>
  <c r="C95" i="1" s="1"/>
  <c r="K94" i="1" l="1"/>
  <c r="I95" i="1" s="1"/>
  <c r="H95" i="1"/>
  <c r="E95" i="1"/>
  <c r="D96" i="1" s="1"/>
  <c r="C96" i="1" s="1"/>
  <c r="K95" i="1" l="1"/>
  <c r="I96" i="1" s="1"/>
  <c r="H96" i="1"/>
  <c r="E96" i="1"/>
  <c r="D97" i="1" s="1"/>
  <c r="C97" i="1" s="1"/>
  <c r="K96" i="1" l="1"/>
  <c r="I97" i="1" s="1"/>
  <c r="E97" i="1"/>
  <c r="D98" i="1" s="1"/>
  <c r="C98" i="1" s="1"/>
  <c r="H97" i="1"/>
  <c r="K97" i="1" l="1"/>
  <c r="I98" i="1" s="1"/>
  <c r="H98" i="1"/>
  <c r="E98" i="1"/>
  <c r="D99" i="1" s="1"/>
  <c r="C99" i="1" s="1"/>
  <c r="K98" i="1" l="1"/>
  <c r="I99" i="1" s="1"/>
  <c r="H99" i="1"/>
  <c r="E99" i="1"/>
  <c r="D100" i="1" s="1"/>
  <c r="C100" i="1" s="1"/>
  <c r="K99" i="1" l="1"/>
  <c r="I100" i="1" s="1"/>
  <c r="H100" i="1"/>
  <c r="E100" i="1"/>
  <c r="D101" i="1" s="1"/>
  <c r="C101" i="1" s="1"/>
  <c r="K100" i="1" l="1"/>
  <c r="I101" i="1" s="1"/>
  <c r="E101" i="1"/>
  <c r="D102" i="1" s="1"/>
  <c r="C102" i="1" s="1"/>
  <c r="H101" i="1"/>
  <c r="K101" i="1" l="1"/>
  <c r="I102" i="1" s="1"/>
  <c r="H102" i="1"/>
  <c r="E102" i="1"/>
  <c r="D103" i="1" s="1"/>
  <c r="C103" i="1" s="1"/>
  <c r="K102" i="1" l="1"/>
  <c r="I103" i="1" s="1"/>
  <c r="H103" i="1"/>
  <c r="E103" i="1"/>
  <c r="D104" i="1" s="1"/>
  <c r="C104" i="1" s="1"/>
  <c r="K103" i="1" l="1"/>
  <c r="I104" i="1" s="1"/>
  <c r="E104" i="1"/>
  <c r="D105" i="1" s="1"/>
  <c r="C105" i="1" s="1"/>
  <c r="H104" i="1"/>
  <c r="E105" i="1" l="1"/>
  <c r="D106" i="1" s="1"/>
  <c r="C106" i="1" s="1"/>
  <c r="K104" i="1"/>
  <c r="I105" i="1" s="1"/>
  <c r="H105" i="1"/>
  <c r="E106" i="1" l="1"/>
  <c r="K105" i="1"/>
  <c r="I106" i="1" s="1"/>
  <c r="D107" i="1" l="1"/>
  <c r="H106" i="1"/>
  <c r="K106" i="1" s="1"/>
  <c r="I107" i="1" s="1"/>
  <c r="C107" i="1" l="1"/>
  <c r="E107" i="1" s="1"/>
  <c r="D108" i="1" s="1"/>
  <c r="C108" i="1" l="1"/>
  <c r="E108" i="1" s="1"/>
  <c r="D109" i="1" s="1"/>
  <c r="H107" i="1"/>
  <c r="K107" i="1" s="1"/>
  <c r="I108" i="1" s="1"/>
  <c r="H108" i="1" l="1"/>
  <c r="C109" i="1"/>
  <c r="E109" i="1" s="1"/>
  <c r="K108" i="1"/>
  <c r="I109" i="1" s="1"/>
  <c r="H109" i="1" l="1"/>
  <c r="K109" i="1" s="1"/>
  <c r="I110" i="1" s="1"/>
  <c r="D110" i="1"/>
  <c r="C110" i="1" s="1"/>
  <c r="H110" i="1" s="1"/>
  <c r="K110" i="1" l="1"/>
  <c r="I111" i="1" s="1"/>
  <c r="E110" i="1"/>
  <c r="D111" i="1" l="1"/>
  <c r="C111" i="1" s="1"/>
  <c r="H111" i="1" s="1"/>
  <c r="K111" i="1" s="1"/>
  <c r="I112" i="1" s="1"/>
  <c r="E111" i="1" l="1"/>
  <c r="D112" i="1" s="1"/>
  <c r="C112" i="1" s="1"/>
  <c r="H112" i="1" s="1"/>
  <c r="K112" i="1" s="1"/>
  <c r="I113" i="1" s="1"/>
  <c r="E112" i="1" l="1"/>
  <c r="D113" i="1" l="1"/>
  <c r="C113" i="1" s="1"/>
  <c r="H113" i="1" s="1"/>
  <c r="K113" i="1" s="1"/>
  <c r="I114" i="1" s="1"/>
  <c r="E113" i="1" l="1"/>
  <c r="D114" i="1" l="1"/>
  <c r="C114" i="1" s="1"/>
  <c r="H114" i="1" s="1"/>
  <c r="K114" i="1" s="1"/>
  <c r="I115" i="1" s="1"/>
  <c r="E114" i="1" l="1"/>
  <c r="D115" i="1" l="1"/>
  <c r="C115" i="1" s="1"/>
  <c r="H115" i="1" s="1"/>
  <c r="K115" i="1" s="1"/>
  <c r="I116" i="1" s="1"/>
  <c r="E115" i="1" l="1"/>
  <c r="D116" i="1" l="1"/>
  <c r="C116" i="1" s="1"/>
  <c r="H116" i="1" s="1"/>
  <c r="K116" i="1" s="1"/>
  <c r="I117" i="1" s="1"/>
  <c r="E116" i="1" l="1"/>
  <c r="D117" i="1" l="1"/>
  <c r="C117" i="1" s="1"/>
  <c r="H117" i="1" s="1"/>
  <c r="K117" i="1" s="1"/>
  <c r="I118" i="1" s="1"/>
  <c r="E117" i="1" l="1"/>
  <c r="D118" i="1" l="1"/>
  <c r="C118" i="1" s="1"/>
  <c r="H118" i="1" s="1"/>
  <c r="K118" i="1" s="1"/>
  <c r="I119" i="1" s="1"/>
  <c r="E118" i="1" l="1"/>
  <c r="D119" i="1" l="1"/>
  <c r="C119" i="1" s="1"/>
  <c r="H119" i="1" s="1"/>
  <c r="K119" i="1" s="1"/>
  <c r="I120" i="1" s="1"/>
  <c r="E119" i="1" l="1"/>
  <c r="D120" i="1" l="1"/>
  <c r="C120" i="1" s="1"/>
  <c r="H120" i="1" s="1"/>
  <c r="K120" i="1" s="1"/>
  <c r="I121" i="1" s="1"/>
  <c r="E120" i="1" l="1"/>
  <c r="D121" i="1" s="1"/>
  <c r="C121" i="1" s="1"/>
  <c r="H121" i="1" s="1"/>
  <c r="K121" i="1" s="1"/>
  <c r="I122" i="1" s="1"/>
  <c r="E121" i="1" l="1"/>
  <c r="D122" i="1" s="1"/>
  <c r="C122" i="1" s="1"/>
  <c r="H122" i="1" s="1"/>
  <c r="K122" i="1" s="1"/>
  <c r="I123" i="1" s="1"/>
  <c r="E122" i="1" l="1"/>
  <c r="D123" i="1" l="1"/>
  <c r="C123" i="1" s="1"/>
  <c r="H123" i="1" s="1"/>
  <c r="K123" i="1" s="1"/>
  <c r="I124" i="1" s="1"/>
  <c r="E123" i="1" l="1"/>
  <c r="D124" i="1" l="1"/>
  <c r="C124" i="1" s="1"/>
  <c r="H124" i="1" s="1"/>
  <c r="K124" i="1" s="1"/>
  <c r="I125" i="1" s="1"/>
  <c r="E124" i="1" l="1"/>
  <c r="D125" i="1" s="1"/>
  <c r="C125" i="1" s="1"/>
  <c r="H125" i="1" s="1"/>
  <c r="K125" i="1" l="1"/>
  <c r="I126" i="1" s="1"/>
  <c r="E125" i="1"/>
  <c r="D126" i="1" l="1"/>
  <c r="C126" i="1" s="1"/>
  <c r="H126" i="1" s="1"/>
  <c r="K126" i="1" s="1"/>
  <c r="I127" i="1" s="1"/>
  <c r="E126" i="1" l="1"/>
  <c r="D127" i="1" l="1"/>
  <c r="C127" i="1" s="1"/>
  <c r="H127" i="1" s="1"/>
  <c r="K127" i="1" s="1"/>
  <c r="I128" i="1" s="1"/>
  <c r="E127" i="1" l="1"/>
  <c r="D128" i="1" s="1"/>
  <c r="C128" i="1" s="1"/>
  <c r="H128" i="1" s="1"/>
  <c r="K128" i="1" l="1"/>
  <c r="I129" i="1" s="1"/>
  <c r="E128" i="1"/>
  <c r="D129" i="1" s="1"/>
  <c r="C129" i="1" s="1"/>
  <c r="H129" i="1" s="1"/>
  <c r="K129" i="1" l="1"/>
  <c r="I130" i="1" s="1"/>
  <c r="E129" i="1"/>
  <c r="D130" i="1" s="1"/>
  <c r="C130" i="1" s="1"/>
  <c r="H130" i="1" s="1"/>
  <c r="K130" i="1" l="1"/>
  <c r="I131" i="1" s="1"/>
  <c r="E130" i="1"/>
  <c r="D131" i="1" l="1"/>
  <c r="C131" i="1" s="1"/>
  <c r="H131" i="1" s="1"/>
  <c r="K131" i="1" s="1"/>
  <c r="I132" i="1" s="1"/>
  <c r="E131" i="1" l="1"/>
  <c r="D132" i="1" l="1"/>
  <c r="C132" i="1" s="1"/>
  <c r="H132" i="1" s="1"/>
  <c r="K132" i="1" s="1"/>
  <c r="I133" i="1" s="1"/>
  <c r="E132" i="1" l="1"/>
  <c r="D133" i="1" l="1"/>
  <c r="C133" i="1" s="1"/>
  <c r="H133" i="1" s="1"/>
  <c r="K133" i="1" s="1"/>
  <c r="I134" i="1" s="1"/>
  <c r="E133" i="1" l="1"/>
  <c r="D134" i="1" s="1"/>
  <c r="C134" i="1" s="1"/>
  <c r="H134" i="1" s="1"/>
  <c r="K134" i="1" s="1"/>
  <c r="I135" i="1" s="1"/>
  <c r="E134" i="1" l="1"/>
  <c r="D135" i="1" s="1"/>
  <c r="C135" i="1" s="1"/>
  <c r="H135" i="1" s="1"/>
  <c r="K135" i="1" l="1"/>
  <c r="I136" i="1" s="1"/>
  <c r="E135" i="1"/>
  <c r="D136" i="1" l="1"/>
  <c r="C136" i="1" s="1"/>
  <c r="H136" i="1" s="1"/>
  <c r="K136" i="1" s="1"/>
  <c r="I137" i="1" s="1"/>
  <c r="E136" i="1" l="1"/>
  <c r="D137" i="1" l="1"/>
  <c r="C137" i="1" s="1"/>
  <c r="H137" i="1" s="1"/>
  <c r="K137" i="1" s="1"/>
  <c r="I138" i="1" s="1"/>
  <c r="E137" i="1" l="1"/>
  <c r="D138" i="1" l="1"/>
  <c r="C138" i="1" s="1"/>
  <c r="H138" i="1" s="1"/>
  <c r="K138" i="1" s="1"/>
  <c r="I139" i="1" s="1"/>
  <c r="E138" i="1" l="1"/>
  <c r="D139" i="1" s="1"/>
  <c r="C139" i="1" s="1"/>
  <c r="H139" i="1" s="1"/>
  <c r="K139" i="1" l="1"/>
  <c r="I140" i="1" s="1"/>
  <c r="E139" i="1"/>
  <c r="D140" i="1" l="1"/>
  <c r="C140" i="1" s="1"/>
  <c r="H140" i="1" s="1"/>
  <c r="K140" i="1" s="1"/>
  <c r="I141" i="1" s="1"/>
  <c r="E140" i="1" l="1"/>
  <c r="D141" i="1" l="1"/>
  <c r="C141" i="1" s="1"/>
  <c r="H141" i="1" s="1"/>
  <c r="K141" i="1" s="1"/>
  <c r="I142" i="1" s="1"/>
  <c r="E141" i="1" l="1"/>
  <c r="D142" i="1" l="1"/>
  <c r="C142" i="1" s="1"/>
  <c r="H142" i="1" s="1"/>
  <c r="K142" i="1" s="1"/>
  <c r="I143" i="1" s="1"/>
  <c r="E142" i="1" l="1"/>
  <c r="D143" i="1" s="1"/>
  <c r="C143" i="1" s="1"/>
  <c r="H143" i="1" s="1"/>
  <c r="K143" i="1" l="1"/>
  <c r="I144" i="1" s="1"/>
  <c r="E143" i="1"/>
  <c r="D144" i="1" l="1"/>
  <c r="C144" i="1" s="1"/>
  <c r="H144" i="1" s="1"/>
  <c r="K144" i="1" s="1"/>
  <c r="I145" i="1" s="1"/>
  <c r="E144" i="1" l="1"/>
  <c r="D145" i="1" s="1"/>
  <c r="C145" i="1" s="1"/>
  <c r="H145" i="1" s="1"/>
  <c r="K145" i="1" s="1"/>
  <c r="I146" i="1" s="1"/>
  <c r="E145" i="1" l="1"/>
  <c r="D146" i="1" s="1"/>
  <c r="C146" i="1" s="1"/>
  <c r="H146" i="1" s="1"/>
  <c r="K146" i="1" s="1"/>
  <c r="I147" i="1" s="1"/>
  <c r="E146" i="1" l="1"/>
  <c r="D147" i="1" s="1"/>
  <c r="C147" i="1" s="1"/>
  <c r="H147" i="1" s="1"/>
  <c r="K147" i="1" s="1"/>
  <c r="I148" i="1" s="1"/>
  <c r="E147" i="1" l="1"/>
  <c r="D148" i="1" s="1"/>
  <c r="C148" i="1" s="1"/>
  <c r="H148" i="1" s="1"/>
  <c r="K148" i="1" s="1"/>
  <c r="I149" i="1" s="1"/>
  <c r="E148" i="1" l="1"/>
  <c r="D149" i="1" l="1"/>
  <c r="C149" i="1" s="1"/>
  <c r="H149" i="1" s="1"/>
  <c r="K149" i="1" s="1"/>
  <c r="I150" i="1" s="1"/>
  <c r="E149" i="1" l="1"/>
  <c r="D150" i="1" s="1"/>
  <c r="C150" i="1" s="1"/>
  <c r="H150" i="1" s="1"/>
  <c r="K150" i="1" l="1"/>
  <c r="I151" i="1" s="1"/>
  <c r="E150" i="1"/>
  <c r="D151" i="1" s="1"/>
  <c r="C151" i="1" s="1"/>
  <c r="H151" i="1" s="1"/>
  <c r="K151" i="1" l="1"/>
  <c r="I152" i="1" s="1"/>
  <c r="E151" i="1"/>
  <c r="D152" i="1" l="1"/>
  <c r="C152" i="1" s="1"/>
  <c r="H152" i="1" s="1"/>
  <c r="K152" i="1" s="1"/>
  <c r="I153" i="1" s="1"/>
  <c r="E152" i="1" l="1"/>
  <c r="D153" i="1" l="1"/>
  <c r="C153" i="1" s="1"/>
  <c r="H153" i="1" s="1"/>
  <c r="K153" i="1" s="1"/>
  <c r="I154" i="1" s="1"/>
  <c r="E153" i="1" l="1"/>
  <c r="D154" i="1" s="1"/>
  <c r="C154" i="1" s="1"/>
  <c r="H154" i="1" s="1"/>
  <c r="K154" i="1" l="1"/>
  <c r="I155" i="1" s="1"/>
  <c r="E154" i="1"/>
  <c r="D155" i="1" s="1"/>
  <c r="C155" i="1" s="1"/>
  <c r="H155" i="1" s="1"/>
  <c r="K155" i="1" l="1"/>
  <c r="I156" i="1" s="1"/>
  <c r="E155" i="1"/>
  <c r="D156" i="1" s="1"/>
  <c r="C156" i="1" s="1"/>
  <c r="H156" i="1" s="1"/>
  <c r="K156" i="1" l="1"/>
  <c r="I157" i="1" s="1"/>
  <c r="E156" i="1"/>
  <c r="D157" i="1" l="1"/>
  <c r="C157" i="1" s="1"/>
  <c r="H157" i="1" s="1"/>
  <c r="K157" i="1" s="1"/>
  <c r="I158" i="1" s="1"/>
  <c r="E157" i="1" l="1"/>
  <c r="D158" i="1" l="1"/>
  <c r="C158" i="1" s="1"/>
  <c r="H158" i="1" s="1"/>
  <c r="K158" i="1" s="1"/>
  <c r="I159" i="1" s="1"/>
  <c r="E158" i="1" l="1"/>
  <c r="D159" i="1" l="1"/>
  <c r="C159" i="1" s="1"/>
  <c r="H159" i="1" s="1"/>
  <c r="K159" i="1" s="1"/>
  <c r="I160" i="1" s="1"/>
  <c r="E159" i="1" l="1"/>
  <c r="D160" i="1" l="1"/>
  <c r="C160" i="1" s="1"/>
  <c r="H160" i="1" s="1"/>
  <c r="K160" i="1" s="1"/>
  <c r="I161" i="1" s="1"/>
  <c r="E160" i="1" l="1"/>
  <c r="H191" i="1"/>
  <c r="D161" i="1" l="1"/>
  <c r="C161" i="1" s="1"/>
  <c r="H161" i="1" s="1"/>
  <c r="K161" i="1" s="1"/>
  <c r="I162" i="1" s="1"/>
  <c r="E161" i="1" l="1"/>
  <c r="H192" i="1"/>
  <c r="D162" i="1" l="1"/>
  <c r="C162" i="1" s="1"/>
  <c r="H162" i="1" s="1"/>
  <c r="K162" i="1" s="1"/>
  <c r="I163" i="1" s="1"/>
  <c r="E162" i="1" l="1"/>
  <c r="H193" i="1"/>
  <c r="D163" i="1" l="1"/>
  <c r="C163" i="1" s="1"/>
  <c r="H163" i="1" s="1"/>
  <c r="K163" i="1" s="1"/>
  <c r="I164" i="1" s="1"/>
  <c r="E163" i="1" l="1"/>
  <c r="H194" i="1"/>
  <c r="D164" i="1" l="1"/>
  <c r="C164" i="1" s="1"/>
  <c r="H164" i="1" s="1"/>
  <c r="K164" i="1" s="1"/>
  <c r="I165" i="1" s="1"/>
  <c r="E164" i="1" l="1"/>
  <c r="H195" i="1"/>
  <c r="D165" i="1" l="1"/>
  <c r="C165" i="1" s="1"/>
  <c r="H165" i="1" s="1"/>
  <c r="K165" i="1" s="1"/>
  <c r="I166" i="1" s="1"/>
  <c r="E165" i="1" l="1"/>
  <c r="H196" i="1"/>
  <c r="D166" i="1" l="1"/>
  <c r="C166" i="1" s="1"/>
  <c r="H166" i="1" s="1"/>
  <c r="K166" i="1" s="1"/>
  <c r="I167" i="1" s="1"/>
  <c r="E166" i="1" l="1"/>
  <c r="H197" i="1"/>
  <c r="D167" i="1" l="1"/>
  <c r="C167" i="1" s="1"/>
  <c r="H167" i="1" s="1"/>
  <c r="K167" i="1" s="1"/>
  <c r="I168" i="1" s="1"/>
  <c r="E167" i="1" l="1"/>
  <c r="H198" i="1"/>
  <c r="D168" i="1" l="1"/>
  <c r="C168" i="1" s="1"/>
  <c r="H168" i="1" s="1"/>
  <c r="K168" i="1" s="1"/>
  <c r="I169" i="1" s="1"/>
  <c r="E168" i="1" l="1"/>
  <c r="H199" i="1"/>
  <c r="D169" i="1" l="1"/>
  <c r="C169" i="1" s="1"/>
  <c r="H169" i="1" s="1"/>
  <c r="K169" i="1" s="1"/>
  <c r="I170" i="1" s="1"/>
  <c r="E169" i="1" l="1"/>
  <c r="H200" i="1"/>
  <c r="D170" i="1" l="1"/>
  <c r="C170" i="1" s="1"/>
  <c r="H170" i="1" s="1"/>
  <c r="K170" i="1" s="1"/>
  <c r="I171" i="1" s="1"/>
  <c r="E170" i="1" l="1"/>
  <c r="H201" i="1"/>
  <c r="D171" i="1" l="1"/>
  <c r="C171" i="1" s="1"/>
  <c r="H171" i="1" s="1"/>
  <c r="K171" i="1" s="1"/>
  <c r="I172" i="1" s="1"/>
  <c r="E171" i="1" l="1"/>
  <c r="H202" i="1"/>
  <c r="D172" i="1" l="1"/>
  <c r="C172" i="1" s="1"/>
  <c r="H172" i="1" s="1"/>
  <c r="K172" i="1" s="1"/>
  <c r="I173" i="1" s="1"/>
  <c r="E172" i="1" l="1"/>
  <c r="H203" i="1"/>
  <c r="D173" i="1" l="1"/>
  <c r="C173" i="1" s="1"/>
  <c r="H173" i="1" s="1"/>
  <c r="K173" i="1" s="1"/>
  <c r="I174" i="1" s="1"/>
  <c r="E173" i="1" l="1"/>
  <c r="H204" i="1"/>
  <c r="D174" i="1" l="1"/>
  <c r="C174" i="1" s="1"/>
  <c r="H174" i="1" s="1"/>
  <c r="K174" i="1" s="1"/>
  <c r="I175" i="1" s="1"/>
  <c r="E174" i="1" l="1"/>
  <c r="D175" i="1" s="1"/>
  <c r="C175" i="1" s="1"/>
  <c r="H175" i="1" s="1"/>
  <c r="K175" i="1" s="1"/>
  <c r="I176" i="1" s="1"/>
  <c r="H205" i="1"/>
  <c r="E175" i="1" l="1"/>
  <c r="D176" i="1" s="1"/>
  <c r="C176" i="1" s="1"/>
  <c r="H176" i="1" s="1"/>
  <c r="K176" i="1" s="1"/>
  <c r="I177" i="1" s="1"/>
  <c r="E176" i="1" l="1"/>
  <c r="D177" i="1" s="1"/>
  <c r="C177" i="1" s="1"/>
  <c r="H177" i="1" s="1"/>
  <c r="K177" i="1" s="1"/>
  <c r="I178" i="1" s="1"/>
  <c r="H206" i="1"/>
  <c r="E177" i="1" l="1"/>
  <c r="D178" i="1" l="1"/>
  <c r="C178" i="1" s="1"/>
  <c r="H178" i="1" s="1"/>
  <c r="K178" i="1" s="1"/>
  <c r="I179" i="1" s="1"/>
  <c r="H207" i="1"/>
  <c r="E178" i="1" l="1"/>
  <c r="D179" i="1" l="1"/>
  <c r="C179" i="1" s="1"/>
  <c r="H179" i="1" s="1"/>
  <c r="K179" i="1" s="1"/>
  <c r="I180" i="1" s="1"/>
  <c r="H208" i="1"/>
  <c r="E179" i="1" l="1"/>
  <c r="D180" i="1" l="1"/>
  <c r="C180" i="1" s="1"/>
  <c r="H180" i="1" s="1"/>
  <c r="K180" i="1" s="1"/>
  <c r="I181" i="1" s="1"/>
  <c r="H209" i="1"/>
  <c r="E180" i="1" l="1"/>
  <c r="D181" i="1" s="1"/>
  <c r="C181" i="1" s="1"/>
  <c r="H181" i="1" s="1"/>
  <c r="K181" i="1" s="1"/>
  <c r="I182" i="1" s="1"/>
  <c r="E181" i="1" l="1"/>
  <c r="H210" i="1"/>
  <c r="D182" i="1" l="1"/>
  <c r="C182" i="1" s="1"/>
  <c r="H182" i="1" s="1"/>
  <c r="K182" i="1" s="1"/>
  <c r="I183" i="1" s="1"/>
  <c r="E182" i="1" l="1"/>
  <c r="D183" i="1" s="1"/>
  <c r="C183" i="1" s="1"/>
  <c r="H183" i="1" s="1"/>
  <c r="K183" i="1" s="1"/>
  <c r="I184" i="1" s="1"/>
  <c r="H211" i="1"/>
  <c r="E183" i="1" l="1"/>
  <c r="D184" i="1" s="1"/>
  <c r="C184" i="1" s="1"/>
  <c r="H184" i="1" s="1"/>
  <c r="K184" i="1" s="1"/>
  <c r="I185" i="1" s="1"/>
  <c r="E184" i="1" l="1"/>
  <c r="D185" i="1" s="1"/>
  <c r="C185" i="1" s="1"/>
  <c r="H185" i="1" s="1"/>
  <c r="K185" i="1" s="1"/>
  <c r="I186" i="1" s="1"/>
  <c r="H212" i="1"/>
  <c r="E185" i="1" l="1"/>
  <c r="D186" i="1" l="1"/>
  <c r="C186" i="1" s="1"/>
  <c r="H186" i="1" s="1"/>
  <c r="K186" i="1" s="1"/>
  <c r="I187" i="1" s="1"/>
  <c r="H213" i="1"/>
  <c r="E186" i="1" l="1"/>
  <c r="D187" i="1" s="1"/>
  <c r="C187" i="1" s="1"/>
  <c r="H187" i="1" s="1"/>
  <c r="K187" i="1" s="1"/>
  <c r="I188" i="1" s="1"/>
  <c r="E187" i="1" l="1"/>
  <c r="D188" i="1" s="1"/>
  <c r="C188" i="1" s="1"/>
  <c r="H188" i="1" s="1"/>
  <c r="K188" i="1" s="1"/>
  <c r="I189" i="1" s="1"/>
  <c r="H214" i="1"/>
  <c r="E188" i="1" l="1"/>
  <c r="D189" i="1" s="1"/>
  <c r="C189" i="1" s="1"/>
  <c r="H189" i="1" s="1"/>
  <c r="K189" i="1" s="1"/>
  <c r="I190" i="1" s="1"/>
  <c r="E189" i="1" l="1"/>
  <c r="D190" i="1" s="1"/>
  <c r="C190" i="1" s="1"/>
  <c r="H215" i="1"/>
  <c r="H190" i="1" l="1"/>
  <c r="K190" i="1" s="1"/>
  <c r="I191" i="1" s="1"/>
  <c r="E190" i="1"/>
  <c r="D191" i="1" s="1"/>
  <c r="E191" i="1" s="1"/>
  <c r="K191" i="1" l="1"/>
  <c r="D192" i="1"/>
  <c r="E192" i="1" s="1"/>
  <c r="H216" i="1"/>
  <c r="I192" i="1" l="1"/>
  <c r="K192" i="1" s="1"/>
  <c r="D193" i="1"/>
  <c r="E193" i="1" s="1"/>
  <c r="I193" i="1" l="1"/>
  <c r="K193" i="1" s="1"/>
  <c r="I194" i="1" s="1"/>
  <c r="D194" i="1"/>
  <c r="E194" i="1" s="1"/>
  <c r="H217" i="1"/>
  <c r="K194" i="1" l="1"/>
  <c r="I195" i="1" s="1"/>
  <c r="D195" i="1"/>
  <c r="E195" i="1" s="1"/>
  <c r="K195" i="1" l="1"/>
  <c r="I196" i="1" s="1"/>
  <c r="K196" i="1" s="1"/>
  <c r="I197" i="1" s="1"/>
  <c r="D196" i="1"/>
  <c r="E196" i="1" s="1"/>
  <c r="H218" i="1"/>
  <c r="D197" i="1" l="1"/>
  <c r="E197" i="1" s="1"/>
  <c r="K197" i="1"/>
  <c r="I198" i="1" s="1"/>
  <c r="H219" i="1"/>
  <c r="K198" i="1" l="1"/>
  <c r="I199" i="1" s="1"/>
  <c r="D198" i="1"/>
  <c r="E198" i="1" s="1"/>
  <c r="D199" i="1" l="1"/>
  <c r="E199" i="1" s="1"/>
  <c r="K199" i="1"/>
  <c r="I200" i="1" s="1"/>
  <c r="H220" i="1"/>
  <c r="D200" i="1" l="1"/>
  <c r="E200" i="1" s="1"/>
  <c r="K200" i="1"/>
  <c r="I201" i="1" s="1"/>
  <c r="K201" i="1" l="1"/>
  <c r="I202" i="1" s="1"/>
  <c r="D201" i="1"/>
  <c r="E201" i="1" s="1"/>
  <c r="H221" i="1"/>
  <c r="D202" i="1" l="1"/>
  <c r="E202" i="1" s="1"/>
  <c r="K202" i="1"/>
  <c r="I203" i="1" s="1"/>
  <c r="D203" i="1" l="1"/>
  <c r="E203" i="1" s="1"/>
  <c r="K203" i="1"/>
  <c r="I204" i="1" s="1"/>
  <c r="H222" i="1"/>
  <c r="K204" i="1" l="1"/>
  <c r="I205" i="1" s="1"/>
  <c r="D204" i="1"/>
  <c r="E204" i="1" s="1"/>
  <c r="K205" i="1" l="1"/>
  <c r="I206" i="1" s="1"/>
  <c r="D205" i="1"/>
  <c r="E205" i="1" s="1"/>
  <c r="H223" i="1"/>
  <c r="K206" i="1" l="1"/>
  <c r="I207" i="1" s="1"/>
  <c r="D206" i="1"/>
  <c r="E206" i="1" s="1"/>
  <c r="D207" i="1" l="1"/>
  <c r="E207" i="1" s="1"/>
  <c r="K207" i="1"/>
  <c r="I208" i="1" s="1"/>
  <c r="H224" i="1"/>
  <c r="K208" i="1" l="1"/>
  <c r="I209" i="1" s="1"/>
  <c r="D208" i="1"/>
  <c r="E208" i="1" s="1"/>
  <c r="D209" i="1" l="1"/>
  <c r="E209" i="1" s="1"/>
  <c r="K209" i="1"/>
  <c r="I210" i="1" s="1"/>
  <c r="H225" i="1"/>
  <c r="D210" i="1" l="1"/>
  <c r="E210" i="1" s="1"/>
  <c r="K210" i="1"/>
  <c r="I211" i="1" s="1"/>
  <c r="K211" i="1" l="1"/>
  <c r="I212" i="1" s="1"/>
  <c r="D211" i="1"/>
  <c r="E211" i="1" s="1"/>
  <c r="H226" i="1"/>
  <c r="D212" i="1" l="1"/>
  <c r="E212" i="1" s="1"/>
  <c r="K212" i="1"/>
  <c r="I213" i="1" s="1"/>
  <c r="D213" i="1" l="1"/>
  <c r="E213" i="1" s="1"/>
  <c r="K213" i="1"/>
  <c r="I214" i="1" s="1"/>
  <c r="H227" i="1"/>
  <c r="K214" i="1" l="1"/>
  <c r="I215" i="1" s="1"/>
  <c r="D214" i="1"/>
  <c r="E214" i="1" s="1"/>
  <c r="K215" i="1" l="1"/>
  <c r="I216" i="1" s="1"/>
  <c r="D215" i="1"/>
  <c r="E215" i="1" s="1"/>
  <c r="H228" i="1"/>
  <c r="K216" i="1" l="1"/>
  <c r="I217" i="1" s="1"/>
  <c r="D216" i="1"/>
  <c r="E216" i="1" s="1"/>
  <c r="K217" i="1" l="1"/>
  <c r="I218" i="1" s="1"/>
  <c r="D217" i="1"/>
  <c r="E217" i="1" s="1"/>
  <c r="H229" i="1"/>
  <c r="D218" i="1" l="1"/>
  <c r="E218" i="1" s="1"/>
  <c r="K218" i="1"/>
  <c r="I219" i="1" s="1"/>
  <c r="D219" i="1" l="1"/>
  <c r="E219" i="1" s="1"/>
  <c r="K219" i="1"/>
  <c r="I220" i="1" s="1"/>
  <c r="H230" i="1"/>
  <c r="D220" i="1" l="1"/>
  <c r="E220" i="1" s="1"/>
  <c r="K220" i="1"/>
  <c r="I221" i="1" s="1"/>
  <c r="K221" i="1" l="1"/>
  <c r="I222" i="1" s="1"/>
  <c r="D221" i="1"/>
  <c r="E221" i="1" s="1"/>
  <c r="H231" i="1"/>
  <c r="D222" i="1" l="1"/>
  <c r="E222" i="1" s="1"/>
  <c r="K222" i="1"/>
  <c r="I223" i="1" s="1"/>
  <c r="D223" i="1" l="1"/>
  <c r="E223" i="1" s="1"/>
  <c r="K223" i="1"/>
  <c r="I224" i="1" s="1"/>
  <c r="H232" i="1"/>
  <c r="D224" i="1" l="1"/>
  <c r="E224" i="1" s="1"/>
  <c r="K224" i="1"/>
  <c r="I225" i="1" s="1"/>
  <c r="K225" i="1" l="1"/>
  <c r="I226" i="1" s="1"/>
  <c r="D225" i="1"/>
  <c r="E225" i="1" s="1"/>
  <c r="H233" i="1"/>
  <c r="K226" i="1" l="1"/>
  <c r="I227" i="1" s="1"/>
  <c r="D226" i="1"/>
  <c r="E226" i="1" s="1"/>
  <c r="K227" i="1" l="1"/>
  <c r="I228" i="1" s="1"/>
  <c r="D227" i="1"/>
  <c r="E227" i="1" s="1"/>
  <c r="H234" i="1"/>
  <c r="D228" i="1" l="1"/>
  <c r="E228" i="1" s="1"/>
  <c r="K228" i="1"/>
  <c r="I229" i="1" s="1"/>
  <c r="D229" i="1" l="1"/>
  <c r="E229" i="1" s="1"/>
  <c r="K229" i="1"/>
  <c r="I230" i="1" s="1"/>
  <c r="H235" i="1"/>
  <c r="D230" i="1" l="1"/>
  <c r="E230" i="1"/>
  <c r="K230" i="1"/>
  <c r="I231" i="1" s="1"/>
  <c r="D231" i="1" l="1"/>
  <c r="E231" i="1"/>
  <c r="K231" i="1"/>
  <c r="I232" i="1" s="1"/>
  <c r="H236" i="1"/>
  <c r="K232" i="1" l="1"/>
  <c r="I233" i="1" s="1"/>
  <c r="D232" i="1"/>
  <c r="E232" i="1" s="1"/>
  <c r="D233" i="1" l="1"/>
  <c r="E233" i="1" s="1"/>
  <c r="K233" i="1"/>
  <c r="I234" i="1" s="1"/>
  <c r="H237" i="1"/>
  <c r="K234" i="1" l="1"/>
  <c r="I235" i="1" s="1"/>
  <c r="D234" i="1"/>
  <c r="E234" i="1" s="1"/>
  <c r="D235" i="1" l="1"/>
  <c r="E235" i="1" s="1"/>
  <c r="K235" i="1"/>
  <c r="I236" i="1" s="1"/>
  <c r="H238" i="1"/>
  <c r="K236" i="1" l="1"/>
  <c r="I237" i="1" s="1"/>
  <c r="D236" i="1"/>
  <c r="E236" i="1" s="1"/>
  <c r="D237" i="1" l="1"/>
  <c r="E237" i="1" s="1"/>
  <c r="K237" i="1"/>
  <c r="I238" i="1" s="1"/>
  <c r="H239" i="1"/>
  <c r="D238" i="1" l="1"/>
  <c r="E238" i="1" s="1"/>
  <c r="D239" i="1" s="1"/>
  <c r="K238" i="1"/>
  <c r="I239" i="1" s="1"/>
  <c r="E239" i="1" l="1"/>
  <c r="D240" i="1" s="1"/>
  <c r="K239" i="1"/>
  <c r="I240" i="1" s="1"/>
  <c r="H240" i="1"/>
  <c r="K240" i="1" l="1"/>
  <c r="I241" i="1" s="1"/>
  <c r="E240" i="1"/>
  <c r="D241" i="1" s="1"/>
  <c r="H241" i="1" l="1"/>
  <c r="K241" i="1" s="1"/>
  <c r="I242" i="1" s="1"/>
  <c r="E241" i="1" l="1"/>
  <c r="D242" i="1" s="1"/>
  <c r="H242" i="1" l="1"/>
  <c r="K242" i="1" s="1"/>
  <c r="I243" i="1" s="1"/>
  <c r="E242" i="1" l="1"/>
  <c r="D243" i="1" s="1"/>
  <c r="H243" i="1" l="1"/>
  <c r="K243" i="1" s="1"/>
  <c r="I244" i="1" s="1"/>
  <c r="E243" i="1" l="1"/>
  <c r="D244" i="1" s="1"/>
  <c r="H244" i="1" l="1"/>
  <c r="K244" i="1" s="1"/>
  <c r="I245" i="1" s="1"/>
  <c r="E244" i="1" l="1"/>
  <c r="D245" i="1" s="1"/>
  <c r="H245" i="1" l="1"/>
  <c r="K245" i="1" s="1"/>
  <c r="I246" i="1" s="1"/>
  <c r="E245" i="1" l="1"/>
  <c r="D246" i="1" s="1"/>
  <c r="H246" i="1" l="1"/>
  <c r="K246" i="1" s="1"/>
  <c r="I247" i="1" s="1"/>
  <c r="E246" i="1" l="1"/>
  <c r="D247" i="1" s="1"/>
  <c r="H247" i="1" l="1"/>
  <c r="K247" i="1" s="1"/>
  <c r="I248" i="1" s="1"/>
  <c r="E247" i="1" l="1"/>
  <c r="D248" i="1" s="1"/>
  <c r="H248" i="1" l="1"/>
  <c r="K248" i="1" s="1"/>
  <c r="I249" i="1" s="1"/>
  <c r="E248" i="1" l="1"/>
  <c r="D249" i="1" s="1"/>
  <c r="H249" i="1" l="1"/>
  <c r="K249" i="1" s="1"/>
  <c r="I250" i="1" s="1"/>
  <c r="E249" i="1" l="1"/>
  <c r="D250" i="1" s="1"/>
  <c r="H250" i="1" l="1"/>
  <c r="K250" i="1" s="1"/>
  <c r="I251" i="1" s="1"/>
  <c r="E250" i="1" l="1"/>
  <c r="D251" i="1" s="1"/>
  <c r="H251" i="1" l="1"/>
  <c r="K251" i="1" s="1"/>
  <c r="I252" i="1" s="1"/>
  <c r="E251" i="1" l="1"/>
  <c r="D252" i="1" s="1"/>
  <c r="H252" i="1" l="1"/>
  <c r="K252" i="1" s="1"/>
  <c r="I253" i="1" s="1"/>
  <c r="E252" i="1" l="1"/>
  <c r="D253" i="1" s="1"/>
  <c r="H253" i="1" l="1"/>
  <c r="K253" i="1" s="1"/>
  <c r="I254" i="1" s="1"/>
  <c r="E253" i="1" l="1"/>
  <c r="D254" i="1" s="1"/>
  <c r="H254" i="1" l="1"/>
  <c r="K254" i="1" s="1"/>
  <c r="I255" i="1" s="1"/>
  <c r="E254" i="1" l="1"/>
  <c r="D255" i="1" s="1"/>
  <c r="H255" i="1" l="1"/>
  <c r="K255" i="1" s="1"/>
  <c r="I256" i="1" s="1"/>
  <c r="E255" i="1" l="1"/>
  <c r="D256" i="1" s="1"/>
  <c r="H256" i="1" l="1"/>
  <c r="K256" i="1" s="1"/>
  <c r="I257" i="1" s="1"/>
  <c r="E256" i="1" l="1"/>
  <c r="D257" i="1" s="1"/>
  <c r="H257" i="1" l="1"/>
  <c r="K257" i="1" s="1"/>
  <c r="I258" i="1" s="1"/>
  <c r="E257" i="1" l="1"/>
  <c r="D258" i="1" s="1"/>
  <c r="H258" i="1" l="1"/>
  <c r="K258" i="1" s="1"/>
  <c r="I259" i="1" s="1"/>
  <c r="E258" i="1" l="1"/>
  <c r="D259" i="1" s="1"/>
  <c r="H259" i="1" l="1"/>
  <c r="K259" i="1" s="1"/>
  <c r="I260" i="1" s="1"/>
  <c r="E259" i="1" l="1"/>
  <c r="D260" i="1" s="1"/>
  <c r="H260" i="1" l="1"/>
  <c r="K260" i="1" s="1"/>
  <c r="I261" i="1" s="1"/>
  <c r="E260" i="1" l="1"/>
  <c r="D261" i="1" s="1"/>
  <c r="H261" i="1" l="1"/>
  <c r="K261" i="1" s="1"/>
  <c r="I262" i="1" s="1"/>
  <c r="E261" i="1" l="1"/>
  <c r="D262" i="1" s="1"/>
  <c r="H262" i="1" l="1"/>
  <c r="K262" i="1" s="1"/>
  <c r="I263" i="1" s="1"/>
  <c r="E262" i="1" l="1"/>
  <c r="D263" i="1" s="1"/>
  <c r="H263" i="1" l="1"/>
  <c r="K263" i="1" s="1"/>
  <c r="I264" i="1" s="1"/>
  <c r="E263" i="1" l="1"/>
  <c r="D264" i="1" s="1"/>
  <c r="H264" i="1" l="1"/>
  <c r="K264" i="1" s="1"/>
  <c r="I265" i="1" s="1"/>
  <c r="E264" i="1" l="1"/>
  <c r="D265" i="1" s="1"/>
  <c r="H265" i="1" l="1"/>
  <c r="K265" i="1" s="1"/>
  <c r="I266" i="1" s="1"/>
  <c r="E265" i="1" l="1"/>
  <c r="D266" i="1" s="1"/>
  <c r="H266" i="1" l="1"/>
  <c r="K266" i="1" s="1"/>
  <c r="I267" i="1" s="1"/>
  <c r="E266" i="1" l="1"/>
  <c r="D267" i="1" s="1"/>
  <c r="H267" i="1" l="1"/>
  <c r="K267" i="1" s="1"/>
  <c r="I268" i="1" s="1"/>
  <c r="E267" i="1" l="1"/>
  <c r="D268" i="1" s="1"/>
  <c r="H268" i="1" l="1"/>
  <c r="K268" i="1" s="1"/>
  <c r="I269" i="1" s="1"/>
  <c r="E268" i="1" l="1"/>
  <c r="D269" i="1" s="1"/>
  <c r="H269" i="1" l="1"/>
  <c r="K269" i="1" s="1"/>
  <c r="I270" i="1" s="1"/>
  <c r="E269" i="1" l="1"/>
  <c r="D270" i="1" s="1"/>
  <c r="H270" i="1" l="1"/>
  <c r="K270" i="1" s="1"/>
  <c r="I271" i="1" s="1"/>
  <c r="E270" i="1" l="1"/>
  <c r="D271" i="1" s="1"/>
  <c r="H271" i="1" l="1"/>
  <c r="K271" i="1" s="1"/>
  <c r="I272" i="1" s="1"/>
  <c r="E271" i="1" l="1"/>
  <c r="D272" i="1" s="1"/>
  <c r="H272" i="1" l="1"/>
  <c r="K272" i="1" s="1"/>
  <c r="I273" i="1" s="1"/>
  <c r="E272" i="1" l="1"/>
  <c r="D273" i="1" s="1"/>
  <c r="H273" i="1" l="1"/>
  <c r="K273" i="1" s="1"/>
  <c r="I274" i="1" s="1"/>
  <c r="E273" i="1" l="1"/>
  <c r="D274" i="1" s="1"/>
  <c r="H274" i="1" l="1"/>
  <c r="K274" i="1" s="1"/>
  <c r="I275" i="1" s="1"/>
  <c r="E274" i="1" l="1"/>
  <c r="D275" i="1" s="1"/>
  <c r="H275" i="1" l="1"/>
  <c r="K275" i="1" s="1"/>
  <c r="I276" i="1" s="1"/>
  <c r="E275" i="1" l="1"/>
  <c r="D276" i="1" s="1"/>
  <c r="H276" i="1" l="1"/>
  <c r="K276" i="1" s="1"/>
  <c r="I277" i="1" s="1"/>
  <c r="E276" i="1" l="1"/>
  <c r="D277" i="1" s="1"/>
  <c r="H277" i="1" l="1"/>
  <c r="K277" i="1" s="1"/>
  <c r="I278" i="1" s="1"/>
  <c r="E277" i="1" l="1"/>
  <c r="D278" i="1" s="1"/>
  <c r="H278" i="1" l="1"/>
  <c r="K278" i="1" s="1"/>
  <c r="I279" i="1" s="1"/>
  <c r="E278" i="1" l="1"/>
  <c r="D279" i="1" l="1"/>
  <c r="H279" i="1" s="1"/>
  <c r="K279" i="1" s="1"/>
  <c r="I280" i="1" s="1"/>
  <c r="E279" i="1" l="1"/>
  <c r="D280" i="1" s="1"/>
  <c r="H280" i="1" l="1"/>
  <c r="K280" i="1" s="1"/>
  <c r="I281" i="1" s="1"/>
  <c r="E280" i="1" l="1"/>
  <c r="D281" i="1" s="1"/>
  <c r="H281" i="1" l="1"/>
  <c r="K281" i="1" s="1"/>
  <c r="I282" i="1" s="1"/>
  <c r="E281" i="1" l="1"/>
  <c r="D282" i="1" s="1"/>
  <c r="H282" i="1" l="1"/>
  <c r="K282" i="1" s="1"/>
  <c r="I283" i="1" s="1"/>
  <c r="E282" i="1" l="1"/>
  <c r="D283" i="1" s="1"/>
  <c r="H283" i="1" l="1"/>
  <c r="K283" i="1" s="1"/>
  <c r="I284" i="1" s="1"/>
  <c r="E283" i="1" l="1"/>
  <c r="D284" i="1" s="1"/>
  <c r="H284" i="1" l="1"/>
  <c r="K284" i="1" s="1"/>
  <c r="I285" i="1" s="1"/>
  <c r="E284" i="1" l="1"/>
  <c r="D285" i="1" s="1"/>
  <c r="H285" i="1" l="1"/>
  <c r="K285" i="1" s="1"/>
  <c r="I286" i="1" s="1"/>
  <c r="E285" i="1"/>
  <c r="D286" i="1" s="1"/>
  <c r="H286" i="1" l="1"/>
  <c r="K286" i="1" s="1"/>
  <c r="I287" i="1" s="1"/>
  <c r="E286" i="1"/>
  <c r="D287" i="1" s="1"/>
  <c r="H287" i="1" l="1"/>
  <c r="K287" i="1" s="1"/>
  <c r="I288" i="1" s="1"/>
  <c r="E287" i="1"/>
  <c r="D288" i="1" s="1"/>
  <c r="H288" i="1" l="1"/>
  <c r="K288" i="1" s="1"/>
  <c r="I289" i="1" s="1"/>
  <c r="E288" i="1"/>
  <c r="D289" i="1" s="1"/>
  <c r="H289" i="1" l="1"/>
  <c r="K289" i="1" s="1"/>
  <c r="I290" i="1" s="1"/>
  <c r="E289" i="1"/>
  <c r="D290" i="1" s="1"/>
  <c r="H290" i="1" l="1"/>
  <c r="K290" i="1" s="1"/>
  <c r="I291" i="1" s="1"/>
  <c r="E290" i="1" l="1"/>
  <c r="D291" i="1" s="1"/>
  <c r="H291" i="1" l="1"/>
  <c r="K291" i="1" s="1"/>
  <c r="I292" i="1" s="1"/>
  <c r="E291" i="1" l="1"/>
  <c r="D292" i="1" s="1"/>
  <c r="H292" i="1" l="1"/>
  <c r="K292" i="1" s="1"/>
  <c r="I293" i="1" s="1"/>
  <c r="E292" i="1" l="1"/>
  <c r="D293" i="1" s="1"/>
  <c r="H293" i="1" l="1"/>
  <c r="K293" i="1" s="1"/>
  <c r="I294" i="1" s="1"/>
  <c r="E293" i="1" l="1"/>
  <c r="D294" i="1" s="1"/>
  <c r="H294" i="1" l="1"/>
  <c r="K294" i="1" s="1"/>
  <c r="I295" i="1" s="1"/>
  <c r="E294" i="1" l="1"/>
  <c r="D295" i="1" s="1"/>
  <c r="H295" i="1" l="1"/>
  <c r="K295" i="1" s="1"/>
  <c r="I296" i="1" s="1"/>
  <c r="E295" i="1" l="1"/>
  <c r="D296" i="1" s="1"/>
  <c r="H296" i="1" l="1"/>
  <c r="K296" i="1" s="1"/>
  <c r="I297" i="1" s="1"/>
  <c r="E296" i="1" l="1"/>
  <c r="D297" i="1" s="1"/>
  <c r="H297" i="1" l="1"/>
  <c r="K297" i="1" s="1"/>
  <c r="I298" i="1" s="1"/>
  <c r="E297" i="1" l="1"/>
  <c r="D298" i="1" s="1"/>
  <c r="H298" i="1" l="1"/>
  <c r="K298" i="1" s="1"/>
  <c r="I299" i="1" s="1"/>
  <c r="E298" i="1" l="1"/>
  <c r="D299" i="1" s="1"/>
  <c r="H299" i="1" l="1"/>
  <c r="K299" i="1" s="1"/>
  <c r="I300" i="1" s="1"/>
  <c r="E299" i="1" l="1"/>
  <c r="D300" i="1" s="1"/>
  <c r="H300" i="1" l="1"/>
  <c r="K300" i="1" s="1"/>
  <c r="I301" i="1" s="1"/>
  <c r="E300" i="1" l="1"/>
  <c r="D301" i="1" s="1"/>
  <c r="H301" i="1" l="1"/>
  <c r="K301" i="1" s="1"/>
  <c r="I302" i="1" s="1"/>
  <c r="E301" i="1" l="1"/>
  <c r="D302" i="1" s="1"/>
  <c r="H302" i="1" l="1"/>
  <c r="K302" i="1" s="1"/>
  <c r="I303" i="1" s="1"/>
  <c r="E302" i="1" l="1"/>
  <c r="D303" i="1" s="1"/>
  <c r="H303" i="1" l="1"/>
  <c r="K303" i="1" s="1"/>
  <c r="I304" i="1" s="1"/>
  <c r="E303" i="1" l="1"/>
  <c r="D304" i="1" s="1"/>
  <c r="H304" i="1" l="1"/>
  <c r="K304" i="1" s="1"/>
  <c r="I305" i="1" s="1"/>
  <c r="E304" i="1" l="1"/>
  <c r="D305" i="1" s="1"/>
  <c r="H305" i="1" l="1"/>
  <c r="K305" i="1" s="1"/>
  <c r="I306" i="1" s="1"/>
  <c r="E305" i="1" l="1"/>
  <c r="D306" i="1" s="1"/>
  <c r="H306" i="1" l="1"/>
  <c r="K306" i="1" s="1"/>
  <c r="I307" i="1" s="1"/>
  <c r="E306" i="1" l="1"/>
  <c r="D307" i="1" s="1"/>
  <c r="H307" i="1" l="1"/>
  <c r="K307" i="1" s="1"/>
  <c r="I308" i="1" s="1"/>
  <c r="E307" i="1" l="1"/>
  <c r="D308" i="1" s="1"/>
  <c r="H308" i="1" l="1"/>
  <c r="K308" i="1" s="1"/>
  <c r="I309" i="1" s="1"/>
  <c r="E308" i="1" l="1"/>
  <c r="D309" i="1" s="1"/>
  <c r="H309" i="1" l="1"/>
  <c r="K309" i="1" s="1"/>
  <c r="I310" i="1" s="1"/>
  <c r="E309" i="1" l="1"/>
  <c r="D310" i="1" s="1"/>
  <c r="H310" i="1" l="1"/>
  <c r="K310" i="1" s="1"/>
  <c r="I311" i="1" s="1"/>
  <c r="E310" i="1" l="1"/>
  <c r="D311" i="1" s="1"/>
  <c r="H311" i="1" l="1"/>
  <c r="K311" i="1" s="1"/>
  <c r="I312" i="1" s="1"/>
  <c r="E311" i="1" l="1"/>
  <c r="D312" i="1" s="1"/>
  <c r="H312" i="1" l="1"/>
  <c r="K312" i="1" s="1"/>
  <c r="I313" i="1" s="1"/>
  <c r="E312" i="1" l="1"/>
  <c r="D313" i="1" s="1"/>
  <c r="H313" i="1" l="1"/>
  <c r="K313" i="1" s="1"/>
  <c r="I314" i="1" s="1"/>
  <c r="E313" i="1" l="1"/>
  <c r="D314" i="1" s="1"/>
  <c r="H314" i="1" l="1"/>
  <c r="K314" i="1" s="1"/>
  <c r="I315" i="1" s="1"/>
  <c r="E314" i="1" l="1"/>
  <c r="D315" i="1" s="1"/>
  <c r="H315" i="1" l="1"/>
  <c r="K315" i="1" s="1"/>
  <c r="I316" i="1" s="1"/>
  <c r="E315" i="1" l="1"/>
  <c r="D316" i="1" s="1"/>
  <c r="H316" i="1" l="1"/>
  <c r="K316" i="1" s="1"/>
  <c r="I317" i="1" s="1"/>
  <c r="E316" i="1" l="1"/>
  <c r="D317" i="1" s="1"/>
  <c r="H317" i="1" l="1"/>
  <c r="K317" i="1" s="1"/>
  <c r="I318" i="1" s="1"/>
  <c r="E317" i="1" l="1"/>
  <c r="D318" i="1" s="1"/>
  <c r="H318" i="1"/>
  <c r="K318" i="1" s="1"/>
  <c r="I319" i="1" s="1"/>
  <c r="E318" i="1" l="1"/>
  <c r="D319" i="1" s="1"/>
  <c r="H319" i="1" l="1"/>
  <c r="K319" i="1" s="1"/>
  <c r="I320" i="1" s="1"/>
  <c r="E319" i="1" l="1"/>
  <c r="D320" i="1" s="1"/>
  <c r="H320" i="1" l="1"/>
  <c r="K320" i="1" s="1"/>
  <c r="I321" i="1" s="1"/>
  <c r="E320" i="1" l="1"/>
  <c r="D321" i="1" s="1"/>
  <c r="H321" i="1" l="1"/>
  <c r="K321" i="1" s="1"/>
  <c r="I322" i="1" s="1"/>
  <c r="E321" i="1" l="1"/>
  <c r="D322" i="1" s="1"/>
  <c r="H322" i="1" l="1"/>
  <c r="K322" i="1" s="1"/>
  <c r="I323" i="1" s="1"/>
  <c r="E322" i="1" l="1"/>
  <c r="D323" i="1" s="1"/>
  <c r="H323" i="1" l="1"/>
  <c r="K323" i="1" s="1"/>
  <c r="I324" i="1" s="1"/>
  <c r="E323" i="1" l="1"/>
  <c r="D324" i="1" s="1"/>
  <c r="H324" i="1" l="1"/>
  <c r="K324" i="1" s="1"/>
  <c r="I325" i="1" s="1"/>
  <c r="E324" i="1" l="1"/>
  <c r="D325" i="1" s="1"/>
  <c r="H325" i="1" l="1"/>
  <c r="K325" i="1" s="1"/>
  <c r="I326" i="1" s="1"/>
  <c r="E325" i="1" l="1"/>
  <c r="D326" i="1" s="1"/>
  <c r="H326" i="1" l="1"/>
  <c r="K326" i="1" s="1"/>
  <c r="I327" i="1" s="1"/>
  <c r="E326" i="1" l="1"/>
  <c r="D327" i="1" s="1"/>
  <c r="H327" i="1" l="1"/>
  <c r="K327" i="1" s="1"/>
  <c r="I328" i="1" s="1"/>
  <c r="E327" i="1" l="1"/>
  <c r="D328" i="1" s="1"/>
  <c r="H328" i="1" l="1"/>
  <c r="K328" i="1" s="1"/>
  <c r="I329" i="1" s="1"/>
  <c r="E328" i="1" l="1"/>
  <c r="D329" i="1" s="1"/>
  <c r="H329" i="1" l="1"/>
  <c r="K329" i="1" s="1"/>
  <c r="I330" i="1" s="1"/>
  <c r="E329" i="1" l="1"/>
  <c r="D330" i="1" s="1"/>
  <c r="H330" i="1" l="1"/>
  <c r="K330" i="1" s="1"/>
  <c r="I331" i="1" s="1"/>
  <c r="E330" i="1" l="1"/>
  <c r="D331" i="1" s="1"/>
  <c r="H331" i="1" l="1"/>
  <c r="K331" i="1" s="1"/>
  <c r="I332" i="1" s="1"/>
  <c r="E331" i="1" l="1"/>
  <c r="D332" i="1" s="1"/>
  <c r="H332" i="1" l="1"/>
  <c r="K332" i="1" s="1"/>
  <c r="I333" i="1" s="1"/>
  <c r="E332" i="1" l="1"/>
  <c r="D333" i="1" s="1"/>
  <c r="H333" i="1" l="1"/>
  <c r="K333" i="1" s="1"/>
  <c r="I334" i="1" s="1"/>
  <c r="E333" i="1" l="1"/>
  <c r="D334" i="1" s="1"/>
  <c r="H334" i="1" l="1"/>
  <c r="K334" i="1" s="1"/>
  <c r="I335" i="1" s="1"/>
  <c r="E334" i="1" l="1"/>
  <c r="D335" i="1" s="1"/>
  <c r="H335" i="1" l="1"/>
  <c r="K335" i="1" s="1"/>
  <c r="I336" i="1" s="1"/>
  <c r="E335" i="1" l="1"/>
  <c r="D336" i="1" s="1"/>
  <c r="H336" i="1" l="1"/>
  <c r="K336" i="1" s="1"/>
  <c r="I337" i="1" s="1"/>
  <c r="E336" i="1" l="1"/>
  <c r="D337" i="1" s="1"/>
  <c r="H337" i="1" l="1"/>
  <c r="K337" i="1" s="1"/>
  <c r="I338" i="1" s="1"/>
  <c r="E337" i="1" l="1"/>
  <c r="D338" i="1" s="1"/>
  <c r="H338" i="1" l="1"/>
  <c r="K338" i="1" s="1"/>
  <c r="I339" i="1" s="1"/>
  <c r="E338" i="1" l="1"/>
  <c r="D339" i="1" s="1"/>
  <c r="H339" i="1" l="1"/>
  <c r="K339" i="1" s="1"/>
  <c r="I340" i="1" s="1"/>
  <c r="E339" i="1" l="1"/>
  <c r="D340" i="1" s="1"/>
  <c r="H340" i="1" l="1"/>
  <c r="K340" i="1" s="1"/>
  <c r="I341" i="1" s="1"/>
  <c r="E340" i="1" l="1"/>
  <c r="D341" i="1" s="1"/>
  <c r="H341" i="1" l="1"/>
  <c r="K341" i="1" s="1"/>
  <c r="I342" i="1" s="1"/>
  <c r="E341" i="1" l="1"/>
  <c r="D342" i="1" s="1"/>
  <c r="H342" i="1" l="1"/>
  <c r="K342" i="1" s="1"/>
  <c r="I343" i="1" s="1"/>
  <c r="E342" i="1" l="1"/>
  <c r="D343" i="1" s="1"/>
  <c r="H343" i="1" l="1"/>
  <c r="K343" i="1" s="1"/>
  <c r="I344" i="1" s="1"/>
  <c r="E343" i="1" l="1"/>
  <c r="D344" i="1" s="1"/>
  <c r="H344" i="1" l="1"/>
  <c r="K344" i="1" s="1"/>
  <c r="I345" i="1" s="1"/>
  <c r="E344" i="1" l="1"/>
  <c r="D345" i="1" s="1"/>
  <c r="H345" i="1" l="1"/>
  <c r="K345" i="1" s="1"/>
  <c r="I346" i="1" s="1"/>
  <c r="E345" i="1" l="1"/>
  <c r="D346" i="1" s="1"/>
  <c r="H346" i="1" l="1"/>
  <c r="K346" i="1" s="1"/>
  <c r="I347" i="1" s="1"/>
  <c r="E346" i="1" l="1"/>
  <c r="D347" i="1" s="1"/>
  <c r="H347" i="1" l="1"/>
  <c r="K347" i="1" s="1"/>
  <c r="I348" i="1" s="1"/>
  <c r="E347" i="1" l="1"/>
  <c r="D348" i="1" s="1"/>
  <c r="H348" i="1"/>
  <c r="K348" i="1" s="1"/>
  <c r="I349" i="1" s="1"/>
  <c r="E348" i="1" l="1"/>
  <c r="D349" i="1" s="1"/>
  <c r="H349" i="1" l="1"/>
  <c r="K349" i="1" s="1"/>
  <c r="I350" i="1" s="1"/>
  <c r="E349" i="1" l="1"/>
  <c r="D350" i="1" s="1"/>
  <c r="H350" i="1" l="1"/>
  <c r="K350" i="1" s="1"/>
  <c r="I351" i="1" s="1"/>
  <c r="E350" i="1" l="1"/>
  <c r="D351" i="1" s="1"/>
  <c r="H351" i="1" l="1"/>
  <c r="K351" i="1" s="1"/>
  <c r="I352" i="1" s="1"/>
  <c r="E351" i="1" l="1"/>
  <c r="D352" i="1" l="1"/>
  <c r="H352" i="1" s="1"/>
  <c r="K352" i="1" s="1"/>
  <c r="I353" i="1" s="1"/>
  <c r="E352" i="1" l="1"/>
  <c r="D353" i="1" l="1"/>
  <c r="H353" i="1" s="1"/>
  <c r="K353" i="1" s="1"/>
  <c r="I354" i="1" s="1"/>
  <c r="E353" i="1" l="1"/>
  <c r="D354" i="1" s="1"/>
  <c r="H354" i="1" s="1"/>
  <c r="K354" i="1" s="1"/>
  <c r="I355" i="1" s="1"/>
  <c r="E354" i="1" l="1"/>
  <c r="D355" i="1" s="1"/>
  <c r="H355" i="1" s="1"/>
  <c r="K355" i="1" s="1"/>
  <c r="I356" i="1" s="1"/>
  <c r="E355" i="1" l="1"/>
  <c r="D356" i="1" s="1"/>
  <c r="H356" i="1" s="1"/>
  <c r="K356" i="1" s="1"/>
  <c r="I357" i="1" s="1"/>
  <c r="E356" i="1" l="1"/>
  <c r="D357" i="1" s="1"/>
  <c r="H357" i="1" s="1"/>
  <c r="K357" i="1" s="1"/>
  <c r="I358" i="1" s="1"/>
  <c r="E357" i="1" l="1"/>
  <c r="D358" i="1" s="1"/>
  <c r="H358" i="1" l="1"/>
  <c r="K358" i="1" s="1"/>
  <c r="I359" i="1" s="1"/>
  <c r="E358" i="1" l="1"/>
  <c r="D359" i="1" l="1"/>
  <c r="H359" i="1" s="1"/>
  <c r="K359" i="1" s="1"/>
  <c r="I360" i="1" s="1"/>
  <c r="E359" i="1" l="1"/>
  <c r="D360" i="1" s="1"/>
  <c r="H360" i="1" l="1"/>
  <c r="K360" i="1" s="1"/>
  <c r="I361" i="1" s="1"/>
  <c r="E360" i="1" l="1"/>
  <c r="D361" i="1" l="1"/>
  <c r="H361" i="1" s="1"/>
  <c r="K361" i="1" s="1"/>
  <c r="I362" i="1" s="1"/>
  <c r="E361" i="1" l="1"/>
  <c r="D362" i="1" s="1"/>
  <c r="H362" i="1" l="1"/>
  <c r="K362" i="1" s="1"/>
  <c r="I363" i="1" s="1"/>
  <c r="E362" i="1" l="1"/>
  <c r="D363" i="1" s="1"/>
  <c r="H363" i="1" l="1"/>
  <c r="K363" i="1" s="1"/>
  <c r="I364" i="1" s="1"/>
  <c r="E363" i="1" l="1"/>
  <c r="D364" i="1" s="1"/>
  <c r="H364" i="1" l="1"/>
  <c r="K364" i="1" s="1"/>
  <c r="I365" i="1" s="1"/>
  <c r="E364" i="1" l="1"/>
  <c r="D365" i="1" s="1"/>
  <c r="H365" i="1" l="1"/>
  <c r="K365" i="1" s="1"/>
  <c r="I366" i="1" s="1"/>
  <c r="E365" i="1" l="1"/>
  <c r="D366" i="1" l="1"/>
  <c r="H366" i="1" s="1"/>
  <c r="K366" i="1" s="1"/>
  <c r="I367" i="1" s="1"/>
  <c r="E366" i="1" l="1"/>
  <c r="D367" i="1" s="1"/>
  <c r="H367" i="1" l="1"/>
  <c r="K367" i="1" s="1"/>
  <c r="I368" i="1" s="1"/>
  <c r="E367" i="1" l="1"/>
  <c r="D368" i="1" s="1"/>
  <c r="H368" i="1" l="1"/>
  <c r="K368" i="1" s="1"/>
  <c r="I369" i="1" s="1"/>
  <c r="E368" i="1" l="1"/>
  <c r="D369" i="1" s="1"/>
  <c r="H369" i="1" l="1"/>
  <c r="K369" i="1" s="1"/>
  <c r="I370" i="1" s="1"/>
  <c r="E369" i="1" l="1"/>
  <c r="D370" i="1" s="1"/>
  <c r="H370" i="1" l="1"/>
  <c r="K370" i="1" s="1"/>
  <c r="I371" i="1" s="1"/>
  <c r="E370" i="1" l="1"/>
  <c r="D371" i="1" s="1"/>
  <c r="H371" i="1" l="1"/>
  <c r="K371" i="1" s="1"/>
  <c r="I372" i="1" s="1"/>
  <c r="E371" i="1" l="1"/>
  <c r="D372" i="1" s="1"/>
  <c r="H372" i="1" l="1"/>
  <c r="K372" i="1" s="1"/>
  <c r="I373" i="1" s="1"/>
  <c r="E372" i="1" l="1"/>
  <c r="D373" i="1" s="1"/>
  <c r="H373" i="1" l="1"/>
  <c r="K373" i="1" s="1"/>
  <c r="I374" i="1" s="1"/>
  <c r="E373" i="1" l="1"/>
  <c r="D374" i="1" s="1"/>
  <c r="H374" i="1" l="1"/>
  <c r="K374" i="1" s="1"/>
  <c r="I375" i="1" s="1"/>
  <c r="E374" i="1" l="1"/>
  <c r="D375" i="1" s="1"/>
  <c r="H375" i="1" l="1"/>
  <c r="K375" i="1" s="1"/>
  <c r="I376" i="1" s="1"/>
  <c r="E375" i="1" l="1"/>
  <c r="D376" i="1" s="1"/>
  <c r="H376" i="1" s="1"/>
  <c r="K376" i="1" s="1"/>
  <c r="I377" i="1" s="1"/>
  <c r="E376" i="1" l="1"/>
  <c r="D377" i="1" s="1"/>
  <c r="B6" i="1" l="1"/>
  <c r="H377" i="1" l="1"/>
  <c r="K377" i="1" s="1"/>
  <c r="B5" i="1"/>
  <c r="E377" i="1"/>
  <c r="E379" i="1" s="1"/>
</calcChain>
</file>

<file path=xl/sharedStrings.xml><?xml version="1.0" encoding="utf-8"?>
<sst xmlns="http://schemas.openxmlformats.org/spreadsheetml/2006/main" count="23" uniqueCount="23">
  <si>
    <t>貸款利率</t>
    <phoneticPr fontId="1" type="noConversion"/>
  </si>
  <si>
    <t>貸款年數</t>
    <phoneticPr fontId="1" type="noConversion"/>
  </si>
  <si>
    <t>期數</t>
    <phoneticPr fontId="1" type="noConversion"/>
  </si>
  <si>
    <t>每月撥款</t>
    <phoneticPr fontId="1" type="noConversion"/>
  </si>
  <si>
    <t>利息</t>
    <phoneticPr fontId="1" type="noConversion"/>
  </si>
  <si>
    <t>總利息</t>
    <phoneticPr fontId="1" type="noConversion"/>
  </si>
  <si>
    <t>總撥款</t>
    <phoneticPr fontId="1" type="noConversion"/>
  </si>
  <si>
    <t>貸款累計</t>
    <phoneticPr fontId="1" type="noConversion"/>
  </si>
  <si>
    <t>期數</t>
    <phoneticPr fontId="1" type="noConversion"/>
  </si>
  <si>
    <t>每月撥款</t>
    <phoneticPr fontId="1" type="noConversion"/>
  </si>
  <si>
    <t>收益</t>
    <phoneticPr fontId="1" type="noConversion"/>
  </si>
  <si>
    <t>結餘</t>
    <phoneticPr fontId="1" type="noConversion"/>
  </si>
  <si>
    <t>貸款金額</t>
    <phoneticPr fontId="1" type="noConversion"/>
  </si>
  <si>
    <t>房屋現值</t>
    <phoneticPr fontId="1" type="noConversion"/>
  </si>
  <si>
    <t>投資報酬率</t>
    <phoneticPr fontId="1" type="noConversion"/>
  </si>
  <si>
    <t>租金</t>
    <phoneticPr fontId="1" type="noConversion"/>
  </si>
  <si>
    <t>通貨膨漲率</t>
    <phoneticPr fontId="1" type="noConversion"/>
  </si>
  <si>
    <t>年齡</t>
    <phoneticPr fontId="1" type="noConversion"/>
  </si>
  <si>
    <t>第1個月金額</t>
    <phoneticPr fontId="1" type="noConversion"/>
  </si>
  <si>
    <t>第174個月金額</t>
    <phoneticPr fontId="1" type="noConversion"/>
  </si>
  <si>
    <t>期末淨值</t>
    <phoneticPr fontId="1" type="noConversion"/>
  </si>
  <si>
    <t>以房養老</t>
    <phoneticPr fontId="1" type="noConversion"/>
  </si>
  <si>
    <t>售屋養老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</si>
</sst>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76" formatCode="#,##0_ ;[Red]\-#,##0\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8" fontId="0" fillId="0" borderId="0" xfId="0" applyNumberFormat="1">
      <alignment vertical="center"/>
    </xf>
    <xf numFmtId="10" fontId="0" fillId="2" borderId="0" xfId="0" applyNumberFormat="1" applyFill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1" applyNumberFormat="1" applyFont="1">
      <alignment vertical="center"/>
    </xf>
    <xf numFmtId="176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2">
    <cellStyle name="一般" xfId="0" builtinId="0"/>
    <cellStyle name="百分比" xfId="1" builtinId="5"/>
  </cellStyles>
  <dxfs count="17">
    <dxf>
      <numFmt numFmtId="176" formatCode="#,##0_ ;[Red]\-#,##0\ "/>
    </dxf>
    <dxf>
      <numFmt numFmtId="176" formatCode="#,##0_ ;[Red]\-#,##0\ "/>
    </dxf>
    <dxf>
      <numFmt numFmtId="176" formatCode="#,##0_ ;[Red]\-#,##0\ "/>
    </dxf>
    <dxf>
      <numFmt numFmtId="176" formatCode="#,##0_ ;[Red]\-#,##0\ "/>
    </dxf>
    <dxf>
      <numFmt numFmtId="176" formatCode="#,##0_ ;[Red]\-#,##0\ "/>
    </dxf>
    <dxf>
      <alignment horizontal="center" vertical="center" textRotation="0" wrapText="0" indent="0" justifyLastLine="0" shrinkToFit="0" readingOrder="0"/>
    </dxf>
    <dxf>
      <numFmt numFmtId="176" formatCode="#,##0_ ;[Red]\-#,##0\ "/>
    </dxf>
    <dxf>
      <numFmt numFmtId="176" formatCode="#,##0_ ;[Red]\-#,##0\ "/>
    </dxf>
    <dxf>
      <numFmt numFmtId="176" formatCode="#,##0_ ;[Red]\-#,##0\ "/>
    </dxf>
    <dxf>
      <numFmt numFmtId="176" formatCode="#,##0_ ;[Red]\-#,##0\ "/>
    </dxf>
    <dxf>
      <numFmt numFmtId="176" formatCode="#,##0_ ;[Red]\-#,##0\ "/>
    </dxf>
    <dxf>
      <numFmt numFmtId="176" formatCode="#,##0_ ;[Red]\-#,##0\ "/>
    </dxf>
    <dxf>
      <numFmt numFmtId="176" formatCode="#,##0_ ;[Red]\-#,##0\ "/>
      <alignment horizontal="center" vertical="center" textRotation="0" wrapText="0" indent="0" justifyLastLine="0" shrinkToFit="0" readingOrder="0"/>
    </dxf>
    <dxf>
      <numFmt numFmtId="176" formatCode="#,##0_ ;[Red]\-#,##0\ "/>
      <alignment horizontal="center" vertical="center" textRotation="0" wrapText="0" indent="0" justifyLastLine="0" shrinkToFit="0" readingOrder="0"/>
    </dxf>
    <dxf>
      <numFmt numFmtId="176" formatCode="#,##0_ ;[Red]\-#,##0\ "/>
      <alignment horizontal="center" vertical="center" textRotation="0" wrapText="0" indent="0" justifyLastLine="0" shrinkToFit="0" readingOrder="0"/>
    </dxf>
    <dxf>
      <numFmt numFmtId="176" formatCode="#,##0_ ;[Red]\-#,##0\ 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JhengHei Light" panose="020B0304030504040204" pitchFamily="34" charset="-120"/>
                <a:ea typeface="Microsoft JhengHei Light" panose="020B0304030504040204" pitchFamily="34" charset="-120"/>
                <a:cs typeface="+mn-cs"/>
              </a:defRPr>
            </a:pPr>
            <a:r>
              <a:rPr lang="zh-TW"/>
              <a:t>貸款額度</a:t>
            </a:r>
            <a:r>
              <a:rPr lang="en-US"/>
              <a:t>984</a:t>
            </a:r>
            <a:r>
              <a:rPr lang="zh-TW"/>
              <a:t>萬元，年利率</a:t>
            </a:r>
            <a:r>
              <a:rPr lang="en-US"/>
              <a:t>2.0%</a:t>
            </a:r>
            <a:r>
              <a:rPr lang="zh-TW"/>
              <a:t>，</a:t>
            </a:r>
            <a:r>
              <a:rPr lang="en-US"/>
              <a:t>30</a:t>
            </a:r>
            <a:r>
              <a:rPr lang="zh-TW"/>
              <a:t>年</a:t>
            </a:r>
            <a:r>
              <a:rPr lang="zh-TW" altLang="en-US"/>
              <a:t>期</a:t>
            </a:r>
            <a:endParaRPr lang="zh-TW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JhengHei Light" panose="020B0304030504040204" pitchFamily="34" charset="-120"/>
              <a:ea typeface="Microsoft JhengHei Light" panose="020B03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3880771951197354"/>
          <c:y val="0.19650552858357576"/>
          <c:w val="0.79794167907337055"/>
          <c:h val="0.62822358027537117"/>
        </c:manualLayout>
      </c:layout>
      <c:lineChart>
        <c:grouping val="standard"/>
        <c:varyColors val="0"/>
        <c:ser>
          <c:idx val="1"/>
          <c:order val="0"/>
          <c:tx>
            <c:v>每月撥款金額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工作表1!$B$18:$B$377</c:f>
              <c:numCache>
                <c:formatCode>#,##0_ ;[Red]\-#,##0\ </c:formatCode>
                <c:ptCount val="360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67</c:v>
                </c:pt>
                <c:pt idx="25">
                  <c:v>67</c:v>
                </c:pt>
                <c:pt idx="26">
                  <c:v>67</c:v>
                </c:pt>
                <c:pt idx="27">
                  <c:v>67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67</c:v>
                </c:pt>
                <c:pt idx="32">
                  <c:v>67</c:v>
                </c:pt>
                <c:pt idx="33">
                  <c:v>67</c:v>
                </c:pt>
                <c:pt idx="34">
                  <c:v>67</c:v>
                </c:pt>
                <c:pt idx="35">
                  <c:v>67</c:v>
                </c:pt>
                <c:pt idx="36">
                  <c:v>68</c:v>
                </c:pt>
                <c:pt idx="37">
                  <c:v>68</c:v>
                </c:pt>
                <c:pt idx="38">
                  <c:v>68</c:v>
                </c:pt>
                <c:pt idx="39">
                  <c:v>68</c:v>
                </c:pt>
                <c:pt idx="40">
                  <c:v>68</c:v>
                </c:pt>
                <c:pt idx="41">
                  <c:v>68</c:v>
                </c:pt>
                <c:pt idx="42">
                  <c:v>68</c:v>
                </c:pt>
                <c:pt idx="43">
                  <c:v>68</c:v>
                </c:pt>
                <c:pt idx="44">
                  <c:v>68</c:v>
                </c:pt>
                <c:pt idx="45">
                  <c:v>68</c:v>
                </c:pt>
                <c:pt idx="46">
                  <c:v>68</c:v>
                </c:pt>
                <c:pt idx="47">
                  <c:v>68</c:v>
                </c:pt>
                <c:pt idx="48">
                  <c:v>69</c:v>
                </c:pt>
                <c:pt idx="49">
                  <c:v>69</c:v>
                </c:pt>
                <c:pt idx="50">
                  <c:v>69</c:v>
                </c:pt>
                <c:pt idx="51">
                  <c:v>69</c:v>
                </c:pt>
                <c:pt idx="52">
                  <c:v>69</c:v>
                </c:pt>
                <c:pt idx="53">
                  <c:v>69</c:v>
                </c:pt>
                <c:pt idx="54">
                  <c:v>69</c:v>
                </c:pt>
                <c:pt idx="55">
                  <c:v>69</c:v>
                </c:pt>
                <c:pt idx="56">
                  <c:v>69</c:v>
                </c:pt>
                <c:pt idx="57">
                  <c:v>69</c:v>
                </c:pt>
                <c:pt idx="58">
                  <c:v>69</c:v>
                </c:pt>
                <c:pt idx="59">
                  <c:v>69</c:v>
                </c:pt>
                <c:pt idx="60">
                  <c:v>70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71</c:v>
                </c:pt>
                <c:pt idx="73">
                  <c:v>71</c:v>
                </c:pt>
                <c:pt idx="74">
                  <c:v>71</c:v>
                </c:pt>
                <c:pt idx="75">
                  <c:v>71</c:v>
                </c:pt>
                <c:pt idx="76">
                  <c:v>71</c:v>
                </c:pt>
                <c:pt idx="77">
                  <c:v>71</c:v>
                </c:pt>
                <c:pt idx="78">
                  <c:v>71</c:v>
                </c:pt>
                <c:pt idx="79">
                  <c:v>71</c:v>
                </c:pt>
                <c:pt idx="80">
                  <c:v>71</c:v>
                </c:pt>
                <c:pt idx="81">
                  <c:v>71</c:v>
                </c:pt>
                <c:pt idx="82">
                  <c:v>71</c:v>
                </c:pt>
                <c:pt idx="83">
                  <c:v>71</c:v>
                </c:pt>
                <c:pt idx="84">
                  <c:v>72</c:v>
                </c:pt>
                <c:pt idx="85">
                  <c:v>72</c:v>
                </c:pt>
                <c:pt idx="86">
                  <c:v>72</c:v>
                </c:pt>
                <c:pt idx="87">
                  <c:v>72</c:v>
                </c:pt>
                <c:pt idx="88">
                  <c:v>72</c:v>
                </c:pt>
                <c:pt idx="89">
                  <c:v>72</c:v>
                </c:pt>
                <c:pt idx="90">
                  <c:v>72</c:v>
                </c:pt>
                <c:pt idx="91">
                  <c:v>72</c:v>
                </c:pt>
                <c:pt idx="92">
                  <c:v>72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73</c:v>
                </c:pt>
                <c:pt idx="100">
                  <c:v>73</c:v>
                </c:pt>
                <c:pt idx="101">
                  <c:v>73</c:v>
                </c:pt>
                <c:pt idx="102">
                  <c:v>73</c:v>
                </c:pt>
                <c:pt idx="103">
                  <c:v>73</c:v>
                </c:pt>
                <c:pt idx="104">
                  <c:v>73</c:v>
                </c:pt>
                <c:pt idx="105">
                  <c:v>73</c:v>
                </c:pt>
                <c:pt idx="106">
                  <c:v>73</c:v>
                </c:pt>
                <c:pt idx="107">
                  <c:v>73</c:v>
                </c:pt>
                <c:pt idx="108">
                  <c:v>74</c:v>
                </c:pt>
                <c:pt idx="109">
                  <c:v>74</c:v>
                </c:pt>
                <c:pt idx="110">
                  <c:v>74</c:v>
                </c:pt>
                <c:pt idx="111">
                  <c:v>74</c:v>
                </c:pt>
                <c:pt idx="112">
                  <c:v>74</c:v>
                </c:pt>
                <c:pt idx="113">
                  <c:v>74</c:v>
                </c:pt>
                <c:pt idx="114">
                  <c:v>74</c:v>
                </c:pt>
                <c:pt idx="115">
                  <c:v>74</c:v>
                </c:pt>
                <c:pt idx="116">
                  <c:v>74</c:v>
                </c:pt>
                <c:pt idx="117">
                  <c:v>74</c:v>
                </c:pt>
                <c:pt idx="118">
                  <c:v>74</c:v>
                </c:pt>
                <c:pt idx="119">
                  <c:v>74</c:v>
                </c:pt>
                <c:pt idx="120">
                  <c:v>75</c:v>
                </c:pt>
                <c:pt idx="121">
                  <c:v>75</c:v>
                </c:pt>
                <c:pt idx="122">
                  <c:v>75</c:v>
                </c:pt>
                <c:pt idx="123">
                  <c:v>75</c:v>
                </c:pt>
                <c:pt idx="124">
                  <c:v>75</c:v>
                </c:pt>
                <c:pt idx="125">
                  <c:v>75</c:v>
                </c:pt>
                <c:pt idx="126">
                  <c:v>75</c:v>
                </c:pt>
                <c:pt idx="127">
                  <c:v>75</c:v>
                </c:pt>
                <c:pt idx="128">
                  <c:v>75</c:v>
                </c:pt>
                <c:pt idx="129">
                  <c:v>75</c:v>
                </c:pt>
                <c:pt idx="130">
                  <c:v>75</c:v>
                </c:pt>
                <c:pt idx="131">
                  <c:v>75</c:v>
                </c:pt>
                <c:pt idx="132">
                  <c:v>76</c:v>
                </c:pt>
                <c:pt idx="133">
                  <c:v>76</c:v>
                </c:pt>
                <c:pt idx="134">
                  <c:v>76</c:v>
                </c:pt>
                <c:pt idx="135">
                  <c:v>76</c:v>
                </c:pt>
                <c:pt idx="136">
                  <c:v>76</c:v>
                </c:pt>
                <c:pt idx="137">
                  <c:v>76</c:v>
                </c:pt>
                <c:pt idx="138">
                  <c:v>76</c:v>
                </c:pt>
                <c:pt idx="139">
                  <c:v>76</c:v>
                </c:pt>
                <c:pt idx="140">
                  <c:v>76</c:v>
                </c:pt>
                <c:pt idx="141">
                  <c:v>76</c:v>
                </c:pt>
                <c:pt idx="142">
                  <c:v>76</c:v>
                </c:pt>
                <c:pt idx="143">
                  <c:v>76</c:v>
                </c:pt>
                <c:pt idx="144">
                  <c:v>77</c:v>
                </c:pt>
                <c:pt idx="145">
                  <c:v>77</c:v>
                </c:pt>
                <c:pt idx="146">
                  <c:v>77</c:v>
                </c:pt>
                <c:pt idx="147">
                  <c:v>77</c:v>
                </c:pt>
                <c:pt idx="148">
                  <c:v>77</c:v>
                </c:pt>
                <c:pt idx="149">
                  <c:v>77</c:v>
                </c:pt>
                <c:pt idx="150">
                  <c:v>77</c:v>
                </c:pt>
                <c:pt idx="151">
                  <c:v>77</c:v>
                </c:pt>
                <c:pt idx="152">
                  <c:v>77</c:v>
                </c:pt>
                <c:pt idx="153">
                  <c:v>77</c:v>
                </c:pt>
                <c:pt idx="154">
                  <c:v>77</c:v>
                </c:pt>
                <c:pt idx="155">
                  <c:v>77</c:v>
                </c:pt>
                <c:pt idx="156">
                  <c:v>78</c:v>
                </c:pt>
                <c:pt idx="157">
                  <c:v>78</c:v>
                </c:pt>
                <c:pt idx="158">
                  <c:v>78</c:v>
                </c:pt>
                <c:pt idx="159">
                  <c:v>78</c:v>
                </c:pt>
                <c:pt idx="160">
                  <c:v>78</c:v>
                </c:pt>
                <c:pt idx="161">
                  <c:v>78</c:v>
                </c:pt>
                <c:pt idx="162">
                  <c:v>78</c:v>
                </c:pt>
                <c:pt idx="163">
                  <c:v>78</c:v>
                </c:pt>
                <c:pt idx="164">
                  <c:v>78</c:v>
                </c:pt>
                <c:pt idx="165">
                  <c:v>78</c:v>
                </c:pt>
                <c:pt idx="166">
                  <c:v>78</c:v>
                </c:pt>
                <c:pt idx="167">
                  <c:v>78</c:v>
                </c:pt>
                <c:pt idx="168">
                  <c:v>79</c:v>
                </c:pt>
                <c:pt idx="169">
                  <c:v>79</c:v>
                </c:pt>
                <c:pt idx="170">
                  <c:v>79</c:v>
                </c:pt>
                <c:pt idx="171">
                  <c:v>79</c:v>
                </c:pt>
                <c:pt idx="172">
                  <c:v>79</c:v>
                </c:pt>
                <c:pt idx="173">
                  <c:v>79</c:v>
                </c:pt>
                <c:pt idx="174">
                  <c:v>79</c:v>
                </c:pt>
                <c:pt idx="175">
                  <c:v>79</c:v>
                </c:pt>
                <c:pt idx="176">
                  <c:v>79</c:v>
                </c:pt>
                <c:pt idx="177">
                  <c:v>79</c:v>
                </c:pt>
                <c:pt idx="178">
                  <c:v>79</c:v>
                </c:pt>
                <c:pt idx="179">
                  <c:v>79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81</c:v>
                </c:pt>
                <c:pt idx="193">
                  <c:v>81</c:v>
                </c:pt>
                <c:pt idx="194">
                  <c:v>81</c:v>
                </c:pt>
                <c:pt idx="195">
                  <c:v>81</c:v>
                </c:pt>
                <c:pt idx="196">
                  <c:v>81</c:v>
                </c:pt>
                <c:pt idx="197">
                  <c:v>81</c:v>
                </c:pt>
                <c:pt idx="198">
                  <c:v>81</c:v>
                </c:pt>
                <c:pt idx="199">
                  <c:v>81</c:v>
                </c:pt>
                <c:pt idx="200">
                  <c:v>81</c:v>
                </c:pt>
                <c:pt idx="201">
                  <c:v>81</c:v>
                </c:pt>
                <c:pt idx="202">
                  <c:v>81</c:v>
                </c:pt>
                <c:pt idx="203">
                  <c:v>81</c:v>
                </c:pt>
                <c:pt idx="204">
                  <c:v>82</c:v>
                </c:pt>
                <c:pt idx="205">
                  <c:v>82</c:v>
                </c:pt>
                <c:pt idx="206">
                  <c:v>82</c:v>
                </c:pt>
                <c:pt idx="207">
                  <c:v>82</c:v>
                </c:pt>
                <c:pt idx="208">
                  <c:v>82</c:v>
                </c:pt>
                <c:pt idx="209">
                  <c:v>82</c:v>
                </c:pt>
                <c:pt idx="210">
                  <c:v>82</c:v>
                </c:pt>
                <c:pt idx="211">
                  <c:v>82</c:v>
                </c:pt>
                <c:pt idx="212">
                  <c:v>82</c:v>
                </c:pt>
                <c:pt idx="213">
                  <c:v>82</c:v>
                </c:pt>
                <c:pt idx="214">
                  <c:v>82</c:v>
                </c:pt>
                <c:pt idx="215">
                  <c:v>82</c:v>
                </c:pt>
                <c:pt idx="216">
                  <c:v>83</c:v>
                </c:pt>
                <c:pt idx="217">
                  <c:v>83</c:v>
                </c:pt>
                <c:pt idx="218">
                  <c:v>83</c:v>
                </c:pt>
                <c:pt idx="219">
                  <c:v>83</c:v>
                </c:pt>
                <c:pt idx="220">
                  <c:v>83</c:v>
                </c:pt>
                <c:pt idx="221">
                  <c:v>83</c:v>
                </c:pt>
                <c:pt idx="222">
                  <c:v>83</c:v>
                </c:pt>
                <c:pt idx="223">
                  <c:v>83</c:v>
                </c:pt>
                <c:pt idx="224">
                  <c:v>83</c:v>
                </c:pt>
                <c:pt idx="225">
                  <c:v>83</c:v>
                </c:pt>
                <c:pt idx="226">
                  <c:v>83</c:v>
                </c:pt>
                <c:pt idx="227">
                  <c:v>83</c:v>
                </c:pt>
                <c:pt idx="228">
                  <c:v>84</c:v>
                </c:pt>
                <c:pt idx="229">
                  <c:v>84</c:v>
                </c:pt>
                <c:pt idx="230">
                  <c:v>84</c:v>
                </c:pt>
                <c:pt idx="231">
                  <c:v>84</c:v>
                </c:pt>
                <c:pt idx="232">
                  <c:v>84</c:v>
                </c:pt>
                <c:pt idx="233">
                  <c:v>84</c:v>
                </c:pt>
                <c:pt idx="234">
                  <c:v>84</c:v>
                </c:pt>
                <c:pt idx="235">
                  <c:v>84</c:v>
                </c:pt>
                <c:pt idx="236">
                  <c:v>84</c:v>
                </c:pt>
                <c:pt idx="237">
                  <c:v>84</c:v>
                </c:pt>
                <c:pt idx="238">
                  <c:v>84</c:v>
                </c:pt>
                <c:pt idx="239">
                  <c:v>84</c:v>
                </c:pt>
                <c:pt idx="240">
                  <c:v>85</c:v>
                </c:pt>
                <c:pt idx="241">
                  <c:v>85</c:v>
                </c:pt>
                <c:pt idx="242">
                  <c:v>85</c:v>
                </c:pt>
                <c:pt idx="243">
                  <c:v>85</c:v>
                </c:pt>
                <c:pt idx="244">
                  <c:v>85</c:v>
                </c:pt>
                <c:pt idx="245">
                  <c:v>85</c:v>
                </c:pt>
                <c:pt idx="246">
                  <c:v>85</c:v>
                </c:pt>
                <c:pt idx="247">
                  <c:v>85</c:v>
                </c:pt>
                <c:pt idx="248">
                  <c:v>85</c:v>
                </c:pt>
                <c:pt idx="249">
                  <c:v>85</c:v>
                </c:pt>
                <c:pt idx="250">
                  <c:v>85</c:v>
                </c:pt>
                <c:pt idx="251">
                  <c:v>85</c:v>
                </c:pt>
                <c:pt idx="252">
                  <c:v>86</c:v>
                </c:pt>
                <c:pt idx="253">
                  <c:v>86</c:v>
                </c:pt>
                <c:pt idx="254">
                  <c:v>86</c:v>
                </c:pt>
                <c:pt idx="255">
                  <c:v>86</c:v>
                </c:pt>
                <c:pt idx="256">
                  <c:v>86</c:v>
                </c:pt>
                <c:pt idx="257">
                  <c:v>86</c:v>
                </c:pt>
                <c:pt idx="258">
                  <c:v>86</c:v>
                </c:pt>
                <c:pt idx="259">
                  <c:v>86</c:v>
                </c:pt>
                <c:pt idx="260">
                  <c:v>86</c:v>
                </c:pt>
                <c:pt idx="261">
                  <c:v>86</c:v>
                </c:pt>
                <c:pt idx="262">
                  <c:v>86</c:v>
                </c:pt>
                <c:pt idx="263">
                  <c:v>86</c:v>
                </c:pt>
                <c:pt idx="264">
                  <c:v>87</c:v>
                </c:pt>
                <c:pt idx="265">
                  <c:v>87</c:v>
                </c:pt>
                <c:pt idx="266">
                  <c:v>87</c:v>
                </c:pt>
                <c:pt idx="267">
                  <c:v>87</c:v>
                </c:pt>
                <c:pt idx="268">
                  <c:v>87</c:v>
                </c:pt>
                <c:pt idx="269">
                  <c:v>87</c:v>
                </c:pt>
                <c:pt idx="270">
                  <c:v>87</c:v>
                </c:pt>
                <c:pt idx="271">
                  <c:v>87</c:v>
                </c:pt>
                <c:pt idx="272">
                  <c:v>87</c:v>
                </c:pt>
                <c:pt idx="273">
                  <c:v>87</c:v>
                </c:pt>
                <c:pt idx="274">
                  <c:v>87</c:v>
                </c:pt>
                <c:pt idx="275">
                  <c:v>87</c:v>
                </c:pt>
                <c:pt idx="276">
                  <c:v>88</c:v>
                </c:pt>
                <c:pt idx="277">
                  <c:v>88</c:v>
                </c:pt>
                <c:pt idx="278">
                  <c:v>88</c:v>
                </c:pt>
                <c:pt idx="279">
                  <c:v>88</c:v>
                </c:pt>
                <c:pt idx="280">
                  <c:v>88</c:v>
                </c:pt>
                <c:pt idx="281">
                  <c:v>88</c:v>
                </c:pt>
                <c:pt idx="282">
                  <c:v>88</c:v>
                </c:pt>
                <c:pt idx="283">
                  <c:v>88</c:v>
                </c:pt>
                <c:pt idx="284">
                  <c:v>88</c:v>
                </c:pt>
                <c:pt idx="285">
                  <c:v>88</c:v>
                </c:pt>
                <c:pt idx="286">
                  <c:v>88</c:v>
                </c:pt>
                <c:pt idx="287">
                  <c:v>88</c:v>
                </c:pt>
                <c:pt idx="288">
                  <c:v>89</c:v>
                </c:pt>
                <c:pt idx="289">
                  <c:v>89</c:v>
                </c:pt>
                <c:pt idx="290">
                  <c:v>89</c:v>
                </c:pt>
                <c:pt idx="291">
                  <c:v>89</c:v>
                </c:pt>
                <c:pt idx="292">
                  <c:v>89</c:v>
                </c:pt>
                <c:pt idx="293">
                  <c:v>89</c:v>
                </c:pt>
                <c:pt idx="294">
                  <c:v>89</c:v>
                </c:pt>
                <c:pt idx="295">
                  <c:v>89</c:v>
                </c:pt>
                <c:pt idx="296">
                  <c:v>89</c:v>
                </c:pt>
                <c:pt idx="297">
                  <c:v>89</c:v>
                </c:pt>
                <c:pt idx="298">
                  <c:v>89</c:v>
                </c:pt>
                <c:pt idx="299">
                  <c:v>89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91</c:v>
                </c:pt>
                <c:pt idx="313">
                  <c:v>91</c:v>
                </c:pt>
                <c:pt idx="314">
                  <c:v>91</c:v>
                </c:pt>
                <c:pt idx="315">
                  <c:v>91</c:v>
                </c:pt>
                <c:pt idx="316">
                  <c:v>91</c:v>
                </c:pt>
                <c:pt idx="317">
                  <c:v>91</c:v>
                </c:pt>
                <c:pt idx="318">
                  <c:v>91</c:v>
                </c:pt>
                <c:pt idx="319">
                  <c:v>91</c:v>
                </c:pt>
                <c:pt idx="320">
                  <c:v>91</c:v>
                </c:pt>
                <c:pt idx="321">
                  <c:v>91</c:v>
                </c:pt>
                <c:pt idx="322">
                  <c:v>91</c:v>
                </c:pt>
                <c:pt idx="323">
                  <c:v>91</c:v>
                </c:pt>
                <c:pt idx="324">
                  <c:v>92</c:v>
                </c:pt>
                <c:pt idx="325">
                  <c:v>92</c:v>
                </c:pt>
                <c:pt idx="326">
                  <c:v>92</c:v>
                </c:pt>
                <c:pt idx="327">
                  <c:v>92</c:v>
                </c:pt>
                <c:pt idx="328">
                  <c:v>92</c:v>
                </c:pt>
                <c:pt idx="329">
                  <c:v>92</c:v>
                </c:pt>
                <c:pt idx="330">
                  <c:v>92</c:v>
                </c:pt>
                <c:pt idx="331">
                  <c:v>92</c:v>
                </c:pt>
                <c:pt idx="332">
                  <c:v>92</c:v>
                </c:pt>
                <c:pt idx="333">
                  <c:v>92</c:v>
                </c:pt>
                <c:pt idx="334">
                  <c:v>92</c:v>
                </c:pt>
                <c:pt idx="335">
                  <c:v>92</c:v>
                </c:pt>
                <c:pt idx="336">
                  <c:v>93</c:v>
                </c:pt>
                <c:pt idx="337">
                  <c:v>93</c:v>
                </c:pt>
                <c:pt idx="338">
                  <c:v>93</c:v>
                </c:pt>
                <c:pt idx="339">
                  <c:v>93</c:v>
                </c:pt>
                <c:pt idx="340">
                  <c:v>93</c:v>
                </c:pt>
                <c:pt idx="341">
                  <c:v>93</c:v>
                </c:pt>
                <c:pt idx="342">
                  <c:v>93</c:v>
                </c:pt>
                <c:pt idx="343">
                  <c:v>93</c:v>
                </c:pt>
                <c:pt idx="344">
                  <c:v>93</c:v>
                </c:pt>
                <c:pt idx="345">
                  <c:v>93</c:v>
                </c:pt>
                <c:pt idx="346">
                  <c:v>93</c:v>
                </c:pt>
                <c:pt idx="347">
                  <c:v>93</c:v>
                </c:pt>
                <c:pt idx="348">
                  <c:v>94</c:v>
                </c:pt>
                <c:pt idx="349">
                  <c:v>94</c:v>
                </c:pt>
                <c:pt idx="350">
                  <c:v>94</c:v>
                </c:pt>
                <c:pt idx="351">
                  <c:v>94</c:v>
                </c:pt>
                <c:pt idx="352">
                  <c:v>94</c:v>
                </c:pt>
                <c:pt idx="353">
                  <c:v>94</c:v>
                </c:pt>
                <c:pt idx="354">
                  <c:v>94</c:v>
                </c:pt>
                <c:pt idx="355">
                  <c:v>94</c:v>
                </c:pt>
                <c:pt idx="356">
                  <c:v>94</c:v>
                </c:pt>
                <c:pt idx="357">
                  <c:v>94</c:v>
                </c:pt>
                <c:pt idx="358">
                  <c:v>94</c:v>
                </c:pt>
                <c:pt idx="359">
                  <c:v>94</c:v>
                </c:pt>
              </c:numCache>
            </c:numRef>
          </c:cat>
          <c:val>
            <c:numRef>
              <c:f>工作表1!$C$18:$C$377</c:f>
              <c:numCache>
                <c:formatCode>#,##0_ ;[Red]\-#,##0\ </c:formatCode>
                <c:ptCount val="360"/>
                <c:pt idx="0">
                  <c:v>27300</c:v>
                </c:pt>
                <c:pt idx="1">
                  <c:v>27265.087437668015</c:v>
                </c:pt>
                <c:pt idx="2">
                  <c:v>27230.17487533603</c:v>
                </c:pt>
                <c:pt idx="3">
                  <c:v>27195.262313004048</c:v>
                </c:pt>
                <c:pt idx="4">
                  <c:v>27160.349750672063</c:v>
                </c:pt>
                <c:pt idx="5">
                  <c:v>27125.437188340078</c:v>
                </c:pt>
                <c:pt idx="6">
                  <c:v>27090.524626008093</c:v>
                </c:pt>
                <c:pt idx="7">
                  <c:v>27055.612063676112</c:v>
                </c:pt>
                <c:pt idx="8">
                  <c:v>27020.699501344126</c:v>
                </c:pt>
                <c:pt idx="9">
                  <c:v>26985.786939012141</c:v>
                </c:pt>
                <c:pt idx="10">
                  <c:v>26950.874376680156</c:v>
                </c:pt>
                <c:pt idx="11">
                  <c:v>26915.961814348175</c:v>
                </c:pt>
                <c:pt idx="12">
                  <c:v>26881.04925201619</c:v>
                </c:pt>
                <c:pt idx="13">
                  <c:v>26846.136689684205</c:v>
                </c:pt>
                <c:pt idx="14">
                  <c:v>26811.22412735222</c:v>
                </c:pt>
                <c:pt idx="15">
                  <c:v>26776.311565020238</c:v>
                </c:pt>
                <c:pt idx="16">
                  <c:v>26741.399002688253</c:v>
                </c:pt>
                <c:pt idx="17">
                  <c:v>26706.486440356268</c:v>
                </c:pt>
                <c:pt idx="18">
                  <c:v>26671.573878024283</c:v>
                </c:pt>
                <c:pt idx="19">
                  <c:v>26636.661315692301</c:v>
                </c:pt>
                <c:pt idx="20">
                  <c:v>26601.748753360316</c:v>
                </c:pt>
                <c:pt idx="21">
                  <c:v>26566.836191028331</c:v>
                </c:pt>
                <c:pt idx="22">
                  <c:v>26531.923628696346</c:v>
                </c:pt>
                <c:pt idx="23">
                  <c:v>26497.011066364365</c:v>
                </c:pt>
                <c:pt idx="24">
                  <c:v>26462.098504032379</c:v>
                </c:pt>
                <c:pt idx="25">
                  <c:v>26427.185941700394</c:v>
                </c:pt>
                <c:pt idx="26">
                  <c:v>26392.273379368409</c:v>
                </c:pt>
                <c:pt idx="27">
                  <c:v>26357.360817036424</c:v>
                </c:pt>
                <c:pt idx="28">
                  <c:v>26322.448254704443</c:v>
                </c:pt>
                <c:pt idx="29">
                  <c:v>26287.535692372458</c:v>
                </c:pt>
                <c:pt idx="30">
                  <c:v>26252.623130040472</c:v>
                </c:pt>
                <c:pt idx="31">
                  <c:v>26217.710567708487</c:v>
                </c:pt>
                <c:pt idx="32">
                  <c:v>26182.798005376506</c:v>
                </c:pt>
                <c:pt idx="33">
                  <c:v>26147.885443044521</c:v>
                </c:pt>
                <c:pt idx="34">
                  <c:v>26112.972880712536</c:v>
                </c:pt>
                <c:pt idx="35">
                  <c:v>26078.060318380551</c:v>
                </c:pt>
                <c:pt idx="36">
                  <c:v>26043.147756048569</c:v>
                </c:pt>
                <c:pt idx="37">
                  <c:v>26008.235193716584</c:v>
                </c:pt>
                <c:pt idx="38">
                  <c:v>25973.322631384599</c:v>
                </c:pt>
                <c:pt idx="39">
                  <c:v>25938.410069052614</c:v>
                </c:pt>
                <c:pt idx="40">
                  <c:v>25903.497506720632</c:v>
                </c:pt>
                <c:pt idx="41">
                  <c:v>25868.584944388647</c:v>
                </c:pt>
                <c:pt idx="42">
                  <c:v>25833.672382056662</c:v>
                </c:pt>
                <c:pt idx="43">
                  <c:v>25798.759819724677</c:v>
                </c:pt>
                <c:pt idx="44">
                  <c:v>25763.847257392692</c:v>
                </c:pt>
                <c:pt idx="45">
                  <c:v>25728.934695060711</c:v>
                </c:pt>
                <c:pt idx="46">
                  <c:v>25694.022132728725</c:v>
                </c:pt>
                <c:pt idx="47">
                  <c:v>25659.10957039674</c:v>
                </c:pt>
                <c:pt idx="48">
                  <c:v>25624.197008064759</c:v>
                </c:pt>
                <c:pt idx="49">
                  <c:v>25589.284445732774</c:v>
                </c:pt>
                <c:pt idx="50">
                  <c:v>25554.371883400789</c:v>
                </c:pt>
                <c:pt idx="51">
                  <c:v>25519.459321068804</c:v>
                </c:pt>
                <c:pt idx="52">
                  <c:v>25484.546758736818</c:v>
                </c:pt>
                <c:pt idx="53">
                  <c:v>25449.634196404837</c:v>
                </c:pt>
                <c:pt idx="54">
                  <c:v>25414.721634072852</c:v>
                </c:pt>
                <c:pt idx="55">
                  <c:v>25379.809071740867</c:v>
                </c:pt>
                <c:pt idx="56">
                  <c:v>25344.896509408882</c:v>
                </c:pt>
                <c:pt idx="57">
                  <c:v>25309.9839470769</c:v>
                </c:pt>
                <c:pt idx="58">
                  <c:v>25275.071384744915</c:v>
                </c:pt>
                <c:pt idx="59">
                  <c:v>25240.15882241293</c:v>
                </c:pt>
                <c:pt idx="60">
                  <c:v>25205.246260080945</c:v>
                </c:pt>
                <c:pt idx="61">
                  <c:v>25170.333697748963</c:v>
                </c:pt>
                <c:pt idx="62">
                  <c:v>25135.421135416978</c:v>
                </c:pt>
                <c:pt idx="63">
                  <c:v>25100.508573084993</c:v>
                </c:pt>
                <c:pt idx="64">
                  <c:v>25065.596010753008</c:v>
                </c:pt>
                <c:pt idx="65">
                  <c:v>25030.683448421027</c:v>
                </c:pt>
                <c:pt idx="66">
                  <c:v>24995.770886089042</c:v>
                </c:pt>
                <c:pt idx="67">
                  <c:v>24960.858323757056</c:v>
                </c:pt>
                <c:pt idx="68">
                  <c:v>24925.945761425071</c:v>
                </c:pt>
                <c:pt idx="69">
                  <c:v>24891.033199093086</c:v>
                </c:pt>
                <c:pt idx="70">
                  <c:v>24856.120636761105</c:v>
                </c:pt>
                <c:pt idx="71">
                  <c:v>24821.20807442912</c:v>
                </c:pt>
                <c:pt idx="72">
                  <c:v>24786.295512097135</c:v>
                </c:pt>
                <c:pt idx="73">
                  <c:v>24751.38294976515</c:v>
                </c:pt>
                <c:pt idx="74">
                  <c:v>24716.470387433168</c:v>
                </c:pt>
                <c:pt idx="75">
                  <c:v>24681.557825101183</c:v>
                </c:pt>
                <c:pt idx="76">
                  <c:v>24646.645262769198</c:v>
                </c:pt>
                <c:pt idx="77">
                  <c:v>24611.732700437213</c:v>
                </c:pt>
                <c:pt idx="78">
                  <c:v>24576.820138105231</c:v>
                </c:pt>
                <c:pt idx="79">
                  <c:v>24541.907575773246</c:v>
                </c:pt>
                <c:pt idx="80">
                  <c:v>24506.995013441261</c:v>
                </c:pt>
                <c:pt idx="81">
                  <c:v>24472.082451109276</c:v>
                </c:pt>
                <c:pt idx="82">
                  <c:v>24437.169888777295</c:v>
                </c:pt>
                <c:pt idx="83">
                  <c:v>24402.257326445309</c:v>
                </c:pt>
                <c:pt idx="84">
                  <c:v>24367.344764113324</c:v>
                </c:pt>
                <c:pt idx="85">
                  <c:v>24332.432201781339</c:v>
                </c:pt>
                <c:pt idx="86">
                  <c:v>24297.519639449354</c:v>
                </c:pt>
                <c:pt idx="87">
                  <c:v>24262.607077117373</c:v>
                </c:pt>
                <c:pt idx="88">
                  <c:v>24227.694514785388</c:v>
                </c:pt>
                <c:pt idx="89">
                  <c:v>24192.781952453402</c:v>
                </c:pt>
                <c:pt idx="90">
                  <c:v>24157.869390121421</c:v>
                </c:pt>
                <c:pt idx="91">
                  <c:v>24122.956827789436</c:v>
                </c:pt>
                <c:pt idx="92">
                  <c:v>24088.044265457451</c:v>
                </c:pt>
                <c:pt idx="93">
                  <c:v>24053.131703125466</c:v>
                </c:pt>
                <c:pt idx="94">
                  <c:v>24018.219140793481</c:v>
                </c:pt>
                <c:pt idx="95">
                  <c:v>23983.306578461499</c:v>
                </c:pt>
                <c:pt idx="96">
                  <c:v>23948.394016129514</c:v>
                </c:pt>
                <c:pt idx="97">
                  <c:v>23913.481453797529</c:v>
                </c:pt>
                <c:pt idx="98">
                  <c:v>23878.568891465544</c:v>
                </c:pt>
                <c:pt idx="99">
                  <c:v>23843.656329133562</c:v>
                </c:pt>
                <c:pt idx="100">
                  <c:v>23808.743766801577</c:v>
                </c:pt>
                <c:pt idx="101">
                  <c:v>23773.831204469592</c:v>
                </c:pt>
                <c:pt idx="102">
                  <c:v>23738.918642137607</c:v>
                </c:pt>
                <c:pt idx="103">
                  <c:v>23704.006079805626</c:v>
                </c:pt>
                <c:pt idx="104">
                  <c:v>23669.093517473641</c:v>
                </c:pt>
                <c:pt idx="105">
                  <c:v>23634.180955141655</c:v>
                </c:pt>
                <c:pt idx="106">
                  <c:v>23599.26839280967</c:v>
                </c:pt>
                <c:pt idx="107">
                  <c:v>23564.355830477689</c:v>
                </c:pt>
                <c:pt idx="108">
                  <c:v>23529.443268145704</c:v>
                </c:pt>
                <c:pt idx="109">
                  <c:v>23494.530705813719</c:v>
                </c:pt>
                <c:pt idx="110">
                  <c:v>23459.618143481734</c:v>
                </c:pt>
                <c:pt idx="111">
                  <c:v>23424.705581149748</c:v>
                </c:pt>
                <c:pt idx="112">
                  <c:v>23389.793018817767</c:v>
                </c:pt>
                <c:pt idx="113">
                  <c:v>23354.880456485782</c:v>
                </c:pt>
                <c:pt idx="114">
                  <c:v>23319.967894153797</c:v>
                </c:pt>
                <c:pt idx="115">
                  <c:v>23285.055331821815</c:v>
                </c:pt>
                <c:pt idx="116">
                  <c:v>23250.14276948983</c:v>
                </c:pt>
                <c:pt idx="117">
                  <c:v>23215.230207157845</c:v>
                </c:pt>
                <c:pt idx="118">
                  <c:v>23180.31764482586</c:v>
                </c:pt>
                <c:pt idx="119">
                  <c:v>23145.405082493875</c:v>
                </c:pt>
                <c:pt idx="120">
                  <c:v>23110.492520161893</c:v>
                </c:pt>
                <c:pt idx="121">
                  <c:v>23075.579957829908</c:v>
                </c:pt>
                <c:pt idx="122">
                  <c:v>23040.667395497923</c:v>
                </c:pt>
                <c:pt idx="123">
                  <c:v>23005.754833165938</c:v>
                </c:pt>
                <c:pt idx="124">
                  <c:v>22970.842270833957</c:v>
                </c:pt>
                <c:pt idx="125">
                  <c:v>22935.929708501972</c:v>
                </c:pt>
                <c:pt idx="126">
                  <c:v>22901.017146169987</c:v>
                </c:pt>
                <c:pt idx="127">
                  <c:v>22866.104583838001</c:v>
                </c:pt>
                <c:pt idx="128">
                  <c:v>22831.192021506016</c:v>
                </c:pt>
                <c:pt idx="129">
                  <c:v>22796.279459174035</c:v>
                </c:pt>
                <c:pt idx="130">
                  <c:v>22761.36689684205</c:v>
                </c:pt>
                <c:pt idx="131">
                  <c:v>22726.454334510065</c:v>
                </c:pt>
                <c:pt idx="132">
                  <c:v>22691.541772178083</c:v>
                </c:pt>
                <c:pt idx="133">
                  <c:v>22656.629209846098</c:v>
                </c:pt>
                <c:pt idx="134">
                  <c:v>22621.716647514113</c:v>
                </c:pt>
                <c:pt idx="135">
                  <c:v>22586.804085182128</c:v>
                </c:pt>
                <c:pt idx="136">
                  <c:v>22551.891522850143</c:v>
                </c:pt>
                <c:pt idx="137">
                  <c:v>22516.978960518161</c:v>
                </c:pt>
                <c:pt idx="138">
                  <c:v>22482.066398186176</c:v>
                </c:pt>
                <c:pt idx="139">
                  <c:v>22447.153835854191</c:v>
                </c:pt>
                <c:pt idx="140">
                  <c:v>22412.241273522206</c:v>
                </c:pt>
                <c:pt idx="141">
                  <c:v>22377.328711190225</c:v>
                </c:pt>
                <c:pt idx="142">
                  <c:v>22342.416148858239</c:v>
                </c:pt>
                <c:pt idx="143">
                  <c:v>22307.503586526254</c:v>
                </c:pt>
                <c:pt idx="144">
                  <c:v>22272.591024194269</c:v>
                </c:pt>
                <c:pt idx="145">
                  <c:v>22237.678461862284</c:v>
                </c:pt>
                <c:pt idx="146">
                  <c:v>22202.765899530303</c:v>
                </c:pt>
                <c:pt idx="147">
                  <c:v>22167.853337198318</c:v>
                </c:pt>
                <c:pt idx="148">
                  <c:v>22132.940774866333</c:v>
                </c:pt>
                <c:pt idx="149">
                  <c:v>22098.028212534351</c:v>
                </c:pt>
                <c:pt idx="150">
                  <c:v>22063.115650202366</c:v>
                </c:pt>
                <c:pt idx="151">
                  <c:v>22028.203087870381</c:v>
                </c:pt>
                <c:pt idx="152">
                  <c:v>21993.290525538396</c:v>
                </c:pt>
                <c:pt idx="153">
                  <c:v>21958.377963206411</c:v>
                </c:pt>
                <c:pt idx="154">
                  <c:v>21923.465400874429</c:v>
                </c:pt>
                <c:pt idx="155">
                  <c:v>21888.552838542444</c:v>
                </c:pt>
                <c:pt idx="156">
                  <c:v>21853.640276210459</c:v>
                </c:pt>
                <c:pt idx="157">
                  <c:v>21818.727713878478</c:v>
                </c:pt>
                <c:pt idx="158">
                  <c:v>21783.815151546492</c:v>
                </c:pt>
                <c:pt idx="159">
                  <c:v>21748.902589214507</c:v>
                </c:pt>
                <c:pt idx="160">
                  <c:v>21713.990026882522</c:v>
                </c:pt>
                <c:pt idx="161">
                  <c:v>21679.077464550541</c:v>
                </c:pt>
                <c:pt idx="162">
                  <c:v>21644.164902218556</c:v>
                </c:pt>
                <c:pt idx="163">
                  <c:v>21609.252339886571</c:v>
                </c:pt>
                <c:pt idx="164">
                  <c:v>21574.339777554585</c:v>
                </c:pt>
                <c:pt idx="165">
                  <c:v>21539.4272152226</c:v>
                </c:pt>
                <c:pt idx="166">
                  <c:v>21504.514652890619</c:v>
                </c:pt>
                <c:pt idx="167">
                  <c:v>21469.602090558634</c:v>
                </c:pt>
                <c:pt idx="168">
                  <c:v>21434.689528226649</c:v>
                </c:pt>
                <c:pt idx="169">
                  <c:v>21399.776965894664</c:v>
                </c:pt>
                <c:pt idx="170">
                  <c:v>21364.864403562682</c:v>
                </c:pt>
                <c:pt idx="171">
                  <c:v>21329.951841230697</c:v>
                </c:pt>
                <c:pt idx="172">
                  <c:v>21295.039278898712</c:v>
                </c:pt>
                <c:pt idx="173">
                  <c:v>18200</c:v>
                </c:pt>
                <c:pt idx="174">
                  <c:v>18200</c:v>
                </c:pt>
                <c:pt idx="175">
                  <c:v>18200</c:v>
                </c:pt>
                <c:pt idx="176">
                  <c:v>18200</c:v>
                </c:pt>
                <c:pt idx="177">
                  <c:v>18200</c:v>
                </c:pt>
                <c:pt idx="178">
                  <c:v>18200</c:v>
                </c:pt>
                <c:pt idx="179">
                  <c:v>18200</c:v>
                </c:pt>
                <c:pt idx="180">
                  <c:v>18200</c:v>
                </c:pt>
                <c:pt idx="181">
                  <c:v>18200</c:v>
                </c:pt>
                <c:pt idx="182">
                  <c:v>18200</c:v>
                </c:pt>
                <c:pt idx="183">
                  <c:v>18200</c:v>
                </c:pt>
                <c:pt idx="184">
                  <c:v>18200</c:v>
                </c:pt>
                <c:pt idx="185">
                  <c:v>18200</c:v>
                </c:pt>
                <c:pt idx="186">
                  <c:v>18200</c:v>
                </c:pt>
                <c:pt idx="187">
                  <c:v>18200</c:v>
                </c:pt>
                <c:pt idx="188">
                  <c:v>18200</c:v>
                </c:pt>
                <c:pt idx="189">
                  <c:v>18200</c:v>
                </c:pt>
                <c:pt idx="190">
                  <c:v>18200</c:v>
                </c:pt>
                <c:pt idx="191">
                  <c:v>18200</c:v>
                </c:pt>
                <c:pt idx="192">
                  <c:v>18200</c:v>
                </c:pt>
                <c:pt idx="193">
                  <c:v>18200</c:v>
                </c:pt>
                <c:pt idx="194">
                  <c:v>18200</c:v>
                </c:pt>
                <c:pt idx="195">
                  <c:v>18200</c:v>
                </c:pt>
                <c:pt idx="196">
                  <c:v>18200</c:v>
                </c:pt>
                <c:pt idx="197">
                  <c:v>18200</c:v>
                </c:pt>
                <c:pt idx="198">
                  <c:v>18200</c:v>
                </c:pt>
                <c:pt idx="199">
                  <c:v>18200</c:v>
                </c:pt>
                <c:pt idx="200">
                  <c:v>18200</c:v>
                </c:pt>
                <c:pt idx="201">
                  <c:v>18200</c:v>
                </c:pt>
                <c:pt idx="202">
                  <c:v>18200</c:v>
                </c:pt>
                <c:pt idx="203">
                  <c:v>18200</c:v>
                </c:pt>
                <c:pt idx="204">
                  <c:v>18200</c:v>
                </c:pt>
                <c:pt idx="205">
                  <c:v>18200</c:v>
                </c:pt>
                <c:pt idx="206">
                  <c:v>18200</c:v>
                </c:pt>
                <c:pt idx="207">
                  <c:v>18200</c:v>
                </c:pt>
                <c:pt idx="208">
                  <c:v>18200</c:v>
                </c:pt>
                <c:pt idx="209">
                  <c:v>18200</c:v>
                </c:pt>
                <c:pt idx="210">
                  <c:v>18200</c:v>
                </c:pt>
                <c:pt idx="211">
                  <c:v>18200</c:v>
                </c:pt>
                <c:pt idx="212">
                  <c:v>18200</c:v>
                </c:pt>
                <c:pt idx="213">
                  <c:v>18200</c:v>
                </c:pt>
                <c:pt idx="214">
                  <c:v>18200</c:v>
                </c:pt>
                <c:pt idx="215">
                  <c:v>18200</c:v>
                </c:pt>
                <c:pt idx="216">
                  <c:v>18200</c:v>
                </c:pt>
                <c:pt idx="217">
                  <c:v>18200</c:v>
                </c:pt>
                <c:pt idx="218">
                  <c:v>18200</c:v>
                </c:pt>
                <c:pt idx="219">
                  <c:v>18200</c:v>
                </c:pt>
                <c:pt idx="220">
                  <c:v>18200</c:v>
                </c:pt>
                <c:pt idx="221">
                  <c:v>18200</c:v>
                </c:pt>
                <c:pt idx="222">
                  <c:v>18200</c:v>
                </c:pt>
                <c:pt idx="223">
                  <c:v>18200</c:v>
                </c:pt>
                <c:pt idx="224">
                  <c:v>18200</c:v>
                </c:pt>
                <c:pt idx="225">
                  <c:v>18200</c:v>
                </c:pt>
                <c:pt idx="226">
                  <c:v>18200</c:v>
                </c:pt>
                <c:pt idx="227">
                  <c:v>18200</c:v>
                </c:pt>
                <c:pt idx="228">
                  <c:v>18200</c:v>
                </c:pt>
                <c:pt idx="229">
                  <c:v>18200</c:v>
                </c:pt>
                <c:pt idx="230">
                  <c:v>18200</c:v>
                </c:pt>
                <c:pt idx="231">
                  <c:v>18200</c:v>
                </c:pt>
                <c:pt idx="232">
                  <c:v>18200</c:v>
                </c:pt>
                <c:pt idx="233">
                  <c:v>18200</c:v>
                </c:pt>
                <c:pt idx="234">
                  <c:v>18200</c:v>
                </c:pt>
                <c:pt idx="235">
                  <c:v>18200</c:v>
                </c:pt>
                <c:pt idx="236">
                  <c:v>18200</c:v>
                </c:pt>
                <c:pt idx="237">
                  <c:v>18200</c:v>
                </c:pt>
                <c:pt idx="238">
                  <c:v>18200</c:v>
                </c:pt>
                <c:pt idx="239">
                  <c:v>18200</c:v>
                </c:pt>
                <c:pt idx="240">
                  <c:v>18200</c:v>
                </c:pt>
                <c:pt idx="241">
                  <c:v>18200</c:v>
                </c:pt>
                <c:pt idx="242">
                  <c:v>18200</c:v>
                </c:pt>
                <c:pt idx="243">
                  <c:v>18200</c:v>
                </c:pt>
                <c:pt idx="244">
                  <c:v>18200</c:v>
                </c:pt>
                <c:pt idx="245">
                  <c:v>18200</c:v>
                </c:pt>
                <c:pt idx="246">
                  <c:v>18200</c:v>
                </c:pt>
                <c:pt idx="247">
                  <c:v>18200</c:v>
                </c:pt>
                <c:pt idx="248">
                  <c:v>18200</c:v>
                </c:pt>
                <c:pt idx="249">
                  <c:v>18200</c:v>
                </c:pt>
                <c:pt idx="250">
                  <c:v>18200</c:v>
                </c:pt>
                <c:pt idx="251">
                  <c:v>18200</c:v>
                </c:pt>
                <c:pt idx="252">
                  <c:v>18200</c:v>
                </c:pt>
                <c:pt idx="253">
                  <c:v>18200</c:v>
                </c:pt>
                <c:pt idx="254">
                  <c:v>18200</c:v>
                </c:pt>
                <c:pt idx="255">
                  <c:v>18200</c:v>
                </c:pt>
                <c:pt idx="256">
                  <c:v>18200</c:v>
                </c:pt>
                <c:pt idx="257">
                  <c:v>18200</c:v>
                </c:pt>
                <c:pt idx="258">
                  <c:v>18200</c:v>
                </c:pt>
                <c:pt idx="259">
                  <c:v>18200</c:v>
                </c:pt>
                <c:pt idx="260">
                  <c:v>18200</c:v>
                </c:pt>
                <c:pt idx="261">
                  <c:v>18200</c:v>
                </c:pt>
                <c:pt idx="262">
                  <c:v>18200</c:v>
                </c:pt>
                <c:pt idx="263">
                  <c:v>18200</c:v>
                </c:pt>
                <c:pt idx="264">
                  <c:v>18200</c:v>
                </c:pt>
                <c:pt idx="265">
                  <c:v>18200</c:v>
                </c:pt>
                <c:pt idx="266">
                  <c:v>18200</c:v>
                </c:pt>
                <c:pt idx="267">
                  <c:v>18200</c:v>
                </c:pt>
                <c:pt idx="268">
                  <c:v>18200</c:v>
                </c:pt>
                <c:pt idx="269">
                  <c:v>18200</c:v>
                </c:pt>
                <c:pt idx="270">
                  <c:v>18200</c:v>
                </c:pt>
                <c:pt idx="271">
                  <c:v>18200</c:v>
                </c:pt>
                <c:pt idx="272">
                  <c:v>18200</c:v>
                </c:pt>
                <c:pt idx="273">
                  <c:v>18200</c:v>
                </c:pt>
                <c:pt idx="274">
                  <c:v>18200</c:v>
                </c:pt>
                <c:pt idx="275">
                  <c:v>18200</c:v>
                </c:pt>
                <c:pt idx="276">
                  <c:v>18200</c:v>
                </c:pt>
                <c:pt idx="277">
                  <c:v>18200</c:v>
                </c:pt>
                <c:pt idx="278">
                  <c:v>18200</c:v>
                </c:pt>
                <c:pt idx="279">
                  <c:v>18200</c:v>
                </c:pt>
                <c:pt idx="280">
                  <c:v>18200</c:v>
                </c:pt>
                <c:pt idx="281">
                  <c:v>18200</c:v>
                </c:pt>
                <c:pt idx="282">
                  <c:v>18200</c:v>
                </c:pt>
                <c:pt idx="283">
                  <c:v>18200</c:v>
                </c:pt>
                <c:pt idx="284">
                  <c:v>18200</c:v>
                </c:pt>
                <c:pt idx="285">
                  <c:v>18200</c:v>
                </c:pt>
                <c:pt idx="286">
                  <c:v>18200</c:v>
                </c:pt>
                <c:pt idx="287">
                  <c:v>18200</c:v>
                </c:pt>
                <c:pt idx="288">
                  <c:v>18200</c:v>
                </c:pt>
                <c:pt idx="289">
                  <c:v>18200</c:v>
                </c:pt>
                <c:pt idx="290">
                  <c:v>18200</c:v>
                </c:pt>
                <c:pt idx="291">
                  <c:v>18200</c:v>
                </c:pt>
                <c:pt idx="292">
                  <c:v>18200</c:v>
                </c:pt>
                <c:pt idx="293">
                  <c:v>18200</c:v>
                </c:pt>
                <c:pt idx="294">
                  <c:v>18200</c:v>
                </c:pt>
                <c:pt idx="295">
                  <c:v>18200</c:v>
                </c:pt>
                <c:pt idx="296">
                  <c:v>18200</c:v>
                </c:pt>
                <c:pt idx="297">
                  <c:v>18200</c:v>
                </c:pt>
                <c:pt idx="298">
                  <c:v>18200</c:v>
                </c:pt>
                <c:pt idx="299">
                  <c:v>18200</c:v>
                </c:pt>
                <c:pt idx="300">
                  <c:v>18200</c:v>
                </c:pt>
                <c:pt idx="301">
                  <c:v>18200</c:v>
                </c:pt>
                <c:pt idx="302">
                  <c:v>18200</c:v>
                </c:pt>
                <c:pt idx="303">
                  <c:v>18200</c:v>
                </c:pt>
                <c:pt idx="304">
                  <c:v>18200</c:v>
                </c:pt>
                <c:pt idx="305">
                  <c:v>18200</c:v>
                </c:pt>
                <c:pt idx="306">
                  <c:v>18200</c:v>
                </c:pt>
                <c:pt idx="307">
                  <c:v>18200</c:v>
                </c:pt>
                <c:pt idx="308">
                  <c:v>18200</c:v>
                </c:pt>
                <c:pt idx="309">
                  <c:v>18200</c:v>
                </c:pt>
                <c:pt idx="310">
                  <c:v>18200</c:v>
                </c:pt>
                <c:pt idx="311">
                  <c:v>18200</c:v>
                </c:pt>
                <c:pt idx="312">
                  <c:v>18200</c:v>
                </c:pt>
                <c:pt idx="313">
                  <c:v>18200</c:v>
                </c:pt>
                <c:pt idx="314">
                  <c:v>18200</c:v>
                </c:pt>
                <c:pt idx="315">
                  <c:v>18200</c:v>
                </c:pt>
                <c:pt idx="316">
                  <c:v>18200</c:v>
                </c:pt>
                <c:pt idx="317">
                  <c:v>18200</c:v>
                </c:pt>
                <c:pt idx="318">
                  <c:v>18200</c:v>
                </c:pt>
                <c:pt idx="319">
                  <c:v>18200</c:v>
                </c:pt>
                <c:pt idx="320">
                  <c:v>18200</c:v>
                </c:pt>
                <c:pt idx="321">
                  <c:v>18200</c:v>
                </c:pt>
                <c:pt idx="322">
                  <c:v>18200</c:v>
                </c:pt>
                <c:pt idx="323">
                  <c:v>18200</c:v>
                </c:pt>
                <c:pt idx="324">
                  <c:v>18200</c:v>
                </c:pt>
                <c:pt idx="325">
                  <c:v>18200</c:v>
                </c:pt>
                <c:pt idx="326">
                  <c:v>18200</c:v>
                </c:pt>
                <c:pt idx="327">
                  <c:v>18200</c:v>
                </c:pt>
                <c:pt idx="328">
                  <c:v>18200</c:v>
                </c:pt>
                <c:pt idx="329">
                  <c:v>18200</c:v>
                </c:pt>
                <c:pt idx="330">
                  <c:v>18200</c:v>
                </c:pt>
                <c:pt idx="331">
                  <c:v>18200</c:v>
                </c:pt>
                <c:pt idx="332">
                  <c:v>18200</c:v>
                </c:pt>
                <c:pt idx="333">
                  <c:v>18200</c:v>
                </c:pt>
                <c:pt idx="334">
                  <c:v>18200</c:v>
                </c:pt>
                <c:pt idx="335">
                  <c:v>18200</c:v>
                </c:pt>
                <c:pt idx="336">
                  <c:v>18200</c:v>
                </c:pt>
                <c:pt idx="337">
                  <c:v>18200</c:v>
                </c:pt>
                <c:pt idx="338">
                  <c:v>18200</c:v>
                </c:pt>
                <c:pt idx="339">
                  <c:v>18200</c:v>
                </c:pt>
                <c:pt idx="340">
                  <c:v>18200</c:v>
                </c:pt>
                <c:pt idx="341">
                  <c:v>18200</c:v>
                </c:pt>
                <c:pt idx="342">
                  <c:v>18200</c:v>
                </c:pt>
                <c:pt idx="343">
                  <c:v>18200</c:v>
                </c:pt>
                <c:pt idx="344">
                  <c:v>18200</c:v>
                </c:pt>
                <c:pt idx="345">
                  <c:v>18200</c:v>
                </c:pt>
                <c:pt idx="346">
                  <c:v>18200</c:v>
                </c:pt>
                <c:pt idx="347">
                  <c:v>18200</c:v>
                </c:pt>
                <c:pt idx="348">
                  <c:v>18200</c:v>
                </c:pt>
                <c:pt idx="349">
                  <c:v>18200</c:v>
                </c:pt>
                <c:pt idx="350">
                  <c:v>18200</c:v>
                </c:pt>
                <c:pt idx="351">
                  <c:v>18200</c:v>
                </c:pt>
                <c:pt idx="352">
                  <c:v>18200</c:v>
                </c:pt>
                <c:pt idx="353">
                  <c:v>18200</c:v>
                </c:pt>
                <c:pt idx="354">
                  <c:v>18200</c:v>
                </c:pt>
                <c:pt idx="355">
                  <c:v>18200</c:v>
                </c:pt>
                <c:pt idx="356">
                  <c:v>18200</c:v>
                </c:pt>
                <c:pt idx="357">
                  <c:v>18200</c:v>
                </c:pt>
                <c:pt idx="358">
                  <c:v>18200</c:v>
                </c:pt>
                <c:pt idx="359">
                  <c:v>18200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E3-401F-8276-F55DB1A6B1DB}"/>
            </c:ext>
          </c:extLst>
        </c:ser>
        <c:ser>
          <c:idx val="2"/>
          <c:order val="1"/>
          <c:tx>
            <c:strRef>
              <c:f>工作表1!$D$17</c:f>
              <c:strCache>
                <c:ptCount val="1"/>
                <c:pt idx="0">
                  <c:v>利息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工作表1!$B$18:$B$377</c:f>
              <c:numCache>
                <c:formatCode>#,##0_ ;[Red]\-#,##0\ </c:formatCode>
                <c:ptCount val="360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67</c:v>
                </c:pt>
                <c:pt idx="25">
                  <c:v>67</c:v>
                </c:pt>
                <c:pt idx="26">
                  <c:v>67</c:v>
                </c:pt>
                <c:pt idx="27">
                  <c:v>67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67</c:v>
                </c:pt>
                <c:pt idx="32">
                  <c:v>67</c:v>
                </c:pt>
                <c:pt idx="33">
                  <c:v>67</c:v>
                </c:pt>
                <c:pt idx="34">
                  <c:v>67</c:v>
                </c:pt>
                <c:pt idx="35">
                  <c:v>67</c:v>
                </c:pt>
                <c:pt idx="36">
                  <c:v>68</c:v>
                </c:pt>
                <c:pt idx="37">
                  <c:v>68</c:v>
                </c:pt>
                <c:pt idx="38">
                  <c:v>68</c:v>
                </c:pt>
                <c:pt idx="39">
                  <c:v>68</c:v>
                </c:pt>
                <c:pt idx="40">
                  <c:v>68</c:v>
                </c:pt>
                <c:pt idx="41">
                  <c:v>68</c:v>
                </c:pt>
                <c:pt idx="42">
                  <c:v>68</c:v>
                </c:pt>
                <c:pt idx="43">
                  <c:v>68</c:v>
                </c:pt>
                <c:pt idx="44">
                  <c:v>68</c:v>
                </c:pt>
                <c:pt idx="45">
                  <c:v>68</c:v>
                </c:pt>
                <c:pt idx="46">
                  <c:v>68</c:v>
                </c:pt>
                <c:pt idx="47">
                  <c:v>68</c:v>
                </c:pt>
                <c:pt idx="48">
                  <c:v>69</c:v>
                </c:pt>
                <c:pt idx="49">
                  <c:v>69</c:v>
                </c:pt>
                <c:pt idx="50">
                  <c:v>69</c:v>
                </c:pt>
                <c:pt idx="51">
                  <c:v>69</c:v>
                </c:pt>
                <c:pt idx="52">
                  <c:v>69</c:v>
                </c:pt>
                <c:pt idx="53">
                  <c:v>69</c:v>
                </c:pt>
                <c:pt idx="54">
                  <c:v>69</c:v>
                </c:pt>
                <c:pt idx="55">
                  <c:v>69</c:v>
                </c:pt>
                <c:pt idx="56">
                  <c:v>69</c:v>
                </c:pt>
                <c:pt idx="57">
                  <c:v>69</c:v>
                </c:pt>
                <c:pt idx="58">
                  <c:v>69</c:v>
                </c:pt>
                <c:pt idx="59">
                  <c:v>69</c:v>
                </c:pt>
                <c:pt idx="60">
                  <c:v>70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71</c:v>
                </c:pt>
                <c:pt idx="73">
                  <c:v>71</c:v>
                </c:pt>
                <c:pt idx="74">
                  <c:v>71</c:v>
                </c:pt>
                <c:pt idx="75">
                  <c:v>71</c:v>
                </c:pt>
                <c:pt idx="76">
                  <c:v>71</c:v>
                </c:pt>
                <c:pt idx="77">
                  <c:v>71</c:v>
                </c:pt>
                <c:pt idx="78">
                  <c:v>71</c:v>
                </c:pt>
                <c:pt idx="79">
                  <c:v>71</c:v>
                </c:pt>
                <c:pt idx="80">
                  <c:v>71</c:v>
                </c:pt>
                <c:pt idx="81">
                  <c:v>71</c:v>
                </c:pt>
                <c:pt idx="82">
                  <c:v>71</c:v>
                </c:pt>
                <c:pt idx="83">
                  <c:v>71</c:v>
                </c:pt>
                <c:pt idx="84">
                  <c:v>72</c:v>
                </c:pt>
                <c:pt idx="85">
                  <c:v>72</c:v>
                </c:pt>
                <c:pt idx="86">
                  <c:v>72</c:v>
                </c:pt>
                <c:pt idx="87">
                  <c:v>72</c:v>
                </c:pt>
                <c:pt idx="88">
                  <c:v>72</c:v>
                </c:pt>
                <c:pt idx="89">
                  <c:v>72</c:v>
                </c:pt>
                <c:pt idx="90">
                  <c:v>72</c:v>
                </c:pt>
                <c:pt idx="91">
                  <c:v>72</c:v>
                </c:pt>
                <c:pt idx="92">
                  <c:v>72</c:v>
                </c:pt>
                <c:pt idx="93">
                  <c:v>72</c:v>
                </c:pt>
                <c:pt idx="94">
                  <c:v>72</c:v>
                </c:pt>
                <c:pt idx="95">
                  <c:v>72</c:v>
                </c:pt>
                <c:pt idx="96">
                  <c:v>73</c:v>
                </c:pt>
                <c:pt idx="97">
                  <c:v>73</c:v>
                </c:pt>
                <c:pt idx="98">
                  <c:v>73</c:v>
                </c:pt>
                <c:pt idx="99">
                  <c:v>73</c:v>
                </c:pt>
                <c:pt idx="100">
                  <c:v>73</c:v>
                </c:pt>
                <c:pt idx="101">
                  <c:v>73</c:v>
                </c:pt>
                <c:pt idx="102">
                  <c:v>73</c:v>
                </c:pt>
                <c:pt idx="103">
                  <c:v>73</c:v>
                </c:pt>
                <c:pt idx="104">
                  <c:v>73</c:v>
                </c:pt>
                <c:pt idx="105">
                  <c:v>73</c:v>
                </c:pt>
                <c:pt idx="106">
                  <c:v>73</c:v>
                </c:pt>
                <c:pt idx="107">
                  <c:v>73</c:v>
                </c:pt>
                <c:pt idx="108">
                  <c:v>74</c:v>
                </c:pt>
                <c:pt idx="109">
                  <c:v>74</c:v>
                </c:pt>
                <c:pt idx="110">
                  <c:v>74</c:v>
                </c:pt>
                <c:pt idx="111">
                  <c:v>74</c:v>
                </c:pt>
                <c:pt idx="112">
                  <c:v>74</c:v>
                </c:pt>
                <c:pt idx="113">
                  <c:v>74</c:v>
                </c:pt>
                <c:pt idx="114">
                  <c:v>74</c:v>
                </c:pt>
                <c:pt idx="115">
                  <c:v>74</c:v>
                </c:pt>
                <c:pt idx="116">
                  <c:v>74</c:v>
                </c:pt>
                <c:pt idx="117">
                  <c:v>74</c:v>
                </c:pt>
                <c:pt idx="118">
                  <c:v>74</c:v>
                </c:pt>
                <c:pt idx="119">
                  <c:v>74</c:v>
                </c:pt>
                <c:pt idx="120">
                  <c:v>75</c:v>
                </c:pt>
                <c:pt idx="121">
                  <c:v>75</c:v>
                </c:pt>
                <c:pt idx="122">
                  <c:v>75</c:v>
                </c:pt>
                <c:pt idx="123">
                  <c:v>75</c:v>
                </c:pt>
                <c:pt idx="124">
                  <c:v>75</c:v>
                </c:pt>
                <c:pt idx="125">
                  <c:v>75</c:v>
                </c:pt>
                <c:pt idx="126">
                  <c:v>75</c:v>
                </c:pt>
                <c:pt idx="127">
                  <c:v>75</c:v>
                </c:pt>
                <c:pt idx="128">
                  <c:v>75</c:v>
                </c:pt>
                <c:pt idx="129">
                  <c:v>75</c:v>
                </c:pt>
                <c:pt idx="130">
                  <c:v>75</c:v>
                </c:pt>
                <c:pt idx="131">
                  <c:v>75</c:v>
                </c:pt>
                <c:pt idx="132">
                  <c:v>76</c:v>
                </c:pt>
                <c:pt idx="133">
                  <c:v>76</c:v>
                </c:pt>
                <c:pt idx="134">
                  <c:v>76</c:v>
                </c:pt>
                <c:pt idx="135">
                  <c:v>76</c:v>
                </c:pt>
                <c:pt idx="136">
                  <c:v>76</c:v>
                </c:pt>
                <c:pt idx="137">
                  <c:v>76</c:v>
                </c:pt>
                <c:pt idx="138">
                  <c:v>76</c:v>
                </c:pt>
                <c:pt idx="139">
                  <c:v>76</c:v>
                </c:pt>
                <c:pt idx="140">
                  <c:v>76</c:v>
                </c:pt>
                <c:pt idx="141">
                  <c:v>76</c:v>
                </c:pt>
                <c:pt idx="142">
                  <c:v>76</c:v>
                </c:pt>
                <c:pt idx="143">
                  <c:v>76</c:v>
                </c:pt>
                <c:pt idx="144">
                  <c:v>77</c:v>
                </c:pt>
                <c:pt idx="145">
                  <c:v>77</c:v>
                </c:pt>
                <c:pt idx="146">
                  <c:v>77</c:v>
                </c:pt>
                <c:pt idx="147">
                  <c:v>77</c:v>
                </c:pt>
                <c:pt idx="148">
                  <c:v>77</c:v>
                </c:pt>
                <c:pt idx="149">
                  <c:v>77</c:v>
                </c:pt>
                <c:pt idx="150">
                  <c:v>77</c:v>
                </c:pt>
                <c:pt idx="151">
                  <c:v>77</c:v>
                </c:pt>
                <c:pt idx="152">
                  <c:v>77</c:v>
                </c:pt>
                <c:pt idx="153">
                  <c:v>77</c:v>
                </c:pt>
                <c:pt idx="154">
                  <c:v>77</c:v>
                </c:pt>
                <c:pt idx="155">
                  <c:v>77</c:v>
                </c:pt>
                <c:pt idx="156">
                  <c:v>78</c:v>
                </c:pt>
                <c:pt idx="157">
                  <c:v>78</c:v>
                </c:pt>
                <c:pt idx="158">
                  <c:v>78</c:v>
                </c:pt>
                <c:pt idx="159">
                  <c:v>78</c:v>
                </c:pt>
                <c:pt idx="160">
                  <c:v>78</c:v>
                </c:pt>
                <c:pt idx="161">
                  <c:v>78</c:v>
                </c:pt>
                <c:pt idx="162">
                  <c:v>78</c:v>
                </c:pt>
                <c:pt idx="163">
                  <c:v>78</c:v>
                </c:pt>
                <c:pt idx="164">
                  <c:v>78</c:v>
                </c:pt>
                <c:pt idx="165">
                  <c:v>78</c:v>
                </c:pt>
                <c:pt idx="166">
                  <c:v>78</c:v>
                </c:pt>
                <c:pt idx="167">
                  <c:v>78</c:v>
                </c:pt>
                <c:pt idx="168">
                  <c:v>79</c:v>
                </c:pt>
                <c:pt idx="169">
                  <c:v>79</c:v>
                </c:pt>
                <c:pt idx="170">
                  <c:v>79</c:v>
                </c:pt>
                <c:pt idx="171">
                  <c:v>79</c:v>
                </c:pt>
                <c:pt idx="172">
                  <c:v>79</c:v>
                </c:pt>
                <c:pt idx="173">
                  <c:v>79</c:v>
                </c:pt>
                <c:pt idx="174">
                  <c:v>79</c:v>
                </c:pt>
                <c:pt idx="175">
                  <c:v>79</c:v>
                </c:pt>
                <c:pt idx="176">
                  <c:v>79</c:v>
                </c:pt>
                <c:pt idx="177">
                  <c:v>79</c:v>
                </c:pt>
                <c:pt idx="178">
                  <c:v>79</c:v>
                </c:pt>
                <c:pt idx="179">
                  <c:v>79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81</c:v>
                </c:pt>
                <c:pt idx="193">
                  <c:v>81</c:v>
                </c:pt>
                <c:pt idx="194">
                  <c:v>81</c:v>
                </c:pt>
                <c:pt idx="195">
                  <c:v>81</c:v>
                </c:pt>
                <c:pt idx="196">
                  <c:v>81</c:v>
                </c:pt>
                <c:pt idx="197">
                  <c:v>81</c:v>
                </c:pt>
                <c:pt idx="198">
                  <c:v>81</c:v>
                </c:pt>
                <c:pt idx="199">
                  <c:v>81</c:v>
                </c:pt>
                <c:pt idx="200">
                  <c:v>81</c:v>
                </c:pt>
                <c:pt idx="201">
                  <c:v>81</c:v>
                </c:pt>
                <c:pt idx="202">
                  <c:v>81</c:v>
                </c:pt>
                <c:pt idx="203">
                  <c:v>81</c:v>
                </c:pt>
                <c:pt idx="204">
                  <c:v>82</c:v>
                </c:pt>
                <c:pt idx="205">
                  <c:v>82</c:v>
                </c:pt>
                <c:pt idx="206">
                  <c:v>82</c:v>
                </c:pt>
                <c:pt idx="207">
                  <c:v>82</c:v>
                </c:pt>
                <c:pt idx="208">
                  <c:v>82</c:v>
                </c:pt>
                <c:pt idx="209">
                  <c:v>82</c:v>
                </c:pt>
                <c:pt idx="210">
                  <c:v>82</c:v>
                </c:pt>
                <c:pt idx="211">
                  <c:v>82</c:v>
                </c:pt>
                <c:pt idx="212">
                  <c:v>82</c:v>
                </c:pt>
                <c:pt idx="213">
                  <c:v>82</c:v>
                </c:pt>
                <c:pt idx="214">
                  <c:v>82</c:v>
                </c:pt>
                <c:pt idx="215">
                  <c:v>82</c:v>
                </c:pt>
                <c:pt idx="216">
                  <c:v>83</c:v>
                </c:pt>
                <c:pt idx="217">
                  <c:v>83</c:v>
                </c:pt>
                <c:pt idx="218">
                  <c:v>83</c:v>
                </c:pt>
                <c:pt idx="219">
                  <c:v>83</c:v>
                </c:pt>
                <c:pt idx="220">
                  <c:v>83</c:v>
                </c:pt>
                <c:pt idx="221">
                  <c:v>83</c:v>
                </c:pt>
                <c:pt idx="222">
                  <c:v>83</c:v>
                </c:pt>
                <c:pt idx="223">
                  <c:v>83</c:v>
                </c:pt>
                <c:pt idx="224">
                  <c:v>83</c:v>
                </c:pt>
                <c:pt idx="225">
                  <c:v>83</c:v>
                </c:pt>
                <c:pt idx="226">
                  <c:v>83</c:v>
                </c:pt>
                <c:pt idx="227">
                  <c:v>83</c:v>
                </c:pt>
                <c:pt idx="228">
                  <c:v>84</c:v>
                </c:pt>
                <c:pt idx="229">
                  <c:v>84</c:v>
                </c:pt>
                <c:pt idx="230">
                  <c:v>84</c:v>
                </c:pt>
                <c:pt idx="231">
                  <c:v>84</c:v>
                </c:pt>
                <c:pt idx="232">
                  <c:v>84</c:v>
                </c:pt>
                <c:pt idx="233">
                  <c:v>84</c:v>
                </c:pt>
                <c:pt idx="234">
                  <c:v>84</c:v>
                </c:pt>
                <c:pt idx="235">
                  <c:v>84</c:v>
                </c:pt>
                <c:pt idx="236">
                  <c:v>84</c:v>
                </c:pt>
                <c:pt idx="237">
                  <c:v>84</c:v>
                </c:pt>
                <c:pt idx="238">
                  <c:v>84</c:v>
                </c:pt>
                <c:pt idx="239">
                  <c:v>84</c:v>
                </c:pt>
                <c:pt idx="240">
                  <c:v>85</c:v>
                </c:pt>
                <c:pt idx="241">
                  <c:v>85</c:v>
                </c:pt>
                <c:pt idx="242">
                  <c:v>85</c:v>
                </c:pt>
                <c:pt idx="243">
                  <c:v>85</c:v>
                </c:pt>
                <c:pt idx="244">
                  <c:v>85</c:v>
                </c:pt>
                <c:pt idx="245">
                  <c:v>85</c:v>
                </c:pt>
                <c:pt idx="246">
                  <c:v>85</c:v>
                </c:pt>
                <c:pt idx="247">
                  <c:v>85</c:v>
                </c:pt>
                <c:pt idx="248">
                  <c:v>85</c:v>
                </c:pt>
                <c:pt idx="249">
                  <c:v>85</c:v>
                </c:pt>
                <c:pt idx="250">
                  <c:v>85</c:v>
                </c:pt>
                <c:pt idx="251">
                  <c:v>85</c:v>
                </c:pt>
                <c:pt idx="252">
                  <c:v>86</c:v>
                </c:pt>
                <c:pt idx="253">
                  <c:v>86</c:v>
                </c:pt>
                <c:pt idx="254">
                  <c:v>86</c:v>
                </c:pt>
                <c:pt idx="255">
                  <c:v>86</c:v>
                </c:pt>
                <c:pt idx="256">
                  <c:v>86</c:v>
                </c:pt>
                <c:pt idx="257">
                  <c:v>86</c:v>
                </c:pt>
                <c:pt idx="258">
                  <c:v>86</c:v>
                </c:pt>
                <c:pt idx="259">
                  <c:v>86</c:v>
                </c:pt>
                <c:pt idx="260">
                  <c:v>86</c:v>
                </c:pt>
                <c:pt idx="261">
                  <c:v>86</c:v>
                </c:pt>
                <c:pt idx="262">
                  <c:v>86</c:v>
                </c:pt>
                <c:pt idx="263">
                  <c:v>86</c:v>
                </c:pt>
                <c:pt idx="264">
                  <c:v>87</c:v>
                </c:pt>
                <c:pt idx="265">
                  <c:v>87</c:v>
                </c:pt>
                <c:pt idx="266">
                  <c:v>87</c:v>
                </c:pt>
                <c:pt idx="267">
                  <c:v>87</c:v>
                </c:pt>
                <c:pt idx="268">
                  <c:v>87</c:v>
                </c:pt>
                <c:pt idx="269">
                  <c:v>87</c:v>
                </c:pt>
                <c:pt idx="270">
                  <c:v>87</c:v>
                </c:pt>
                <c:pt idx="271">
                  <c:v>87</c:v>
                </c:pt>
                <c:pt idx="272">
                  <c:v>87</c:v>
                </c:pt>
                <c:pt idx="273">
                  <c:v>87</c:v>
                </c:pt>
                <c:pt idx="274">
                  <c:v>87</c:v>
                </c:pt>
                <c:pt idx="275">
                  <c:v>87</c:v>
                </c:pt>
                <c:pt idx="276">
                  <c:v>88</c:v>
                </c:pt>
                <c:pt idx="277">
                  <c:v>88</c:v>
                </c:pt>
                <c:pt idx="278">
                  <c:v>88</c:v>
                </c:pt>
                <c:pt idx="279">
                  <c:v>88</c:v>
                </c:pt>
                <c:pt idx="280">
                  <c:v>88</c:v>
                </c:pt>
                <c:pt idx="281">
                  <c:v>88</c:v>
                </c:pt>
                <c:pt idx="282">
                  <c:v>88</c:v>
                </c:pt>
                <c:pt idx="283">
                  <c:v>88</c:v>
                </c:pt>
                <c:pt idx="284">
                  <c:v>88</c:v>
                </c:pt>
                <c:pt idx="285">
                  <c:v>88</c:v>
                </c:pt>
                <c:pt idx="286">
                  <c:v>88</c:v>
                </c:pt>
                <c:pt idx="287">
                  <c:v>88</c:v>
                </c:pt>
                <c:pt idx="288">
                  <c:v>89</c:v>
                </c:pt>
                <c:pt idx="289">
                  <c:v>89</c:v>
                </c:pt>
                <c:pt idx="290">
                  <c:v>89</c:v>
                </c:pt>
                <c:pt idx="291">
                  <c:v>89</c:v>
                </c:pt>
                <c:pt idx="292">
                  <c:v>89</c:v>
                </c:pt>
                <c:pt idx="293">
                  <c:v>89</c:v>
                </c:pt>
                <c:pt idx="294">
                  <c:v>89</c:v>
                </c:pt>
                <c:pt idx="295">
                  <c:v>89</c:v>
                </c:pt>
                <c:pt idx="296">
                  <c:v>89</c:v>
                </c:pt>
                <c:pt idx="297">
                  <c:v>89</c:v>
                </c:pt>
                <c:pt idx="298">
                  <c:v>89</c:v>
                </c:pt>
                <c:pt idx="299">
                  <c:v>89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91</c:v>
                </c:pt>
                <c:pt idx="313">
                  <c:v>91</c:v>
                </c:pt>
                <c:pt idx="314">
                  <c:v>91</c:v>
                </c:pt>
                <c:pt idx="315">
                  <c:v>91</c:v>
                </c:pt>
                <c:pt idx="316">
                  <c:v>91</c:v>
                </c:pt>
                <c:pt idx="317">
                  <c:v>91</c:v>
                </c:pt>
                <c:pt idx="318">
                  <c:v>91</c:v>
                </c:pt>
                <c:pt idx="319">
                  <c:v>91</c:v>
                </c:pt>
                <c:pt idx="320">
                  <c:v>91</c:v>
                </c:pt>
                <c:pt idx="321">
                  <c:v>91</c:v>
                </c:pt>
                <c:pt idx="322">
                  <c:v>91</c:v>
                </c:pt>
                <c:pt idx="323">
                  <c:v>91</c:v>
                </c:pt>
                <c:pt idx="324">
                  <c:v>92</c:v>
                </c:pt>
                <c:pt idx="325">
                  <c:v>92</c:v>
                </c:pt>
                <c:pt idx="326">
                  <c:v>92</c:v>
                </c:pt>
                <c:pt idx="327">
                  <c:v>92</c:v>
                </c:pt>
                <c:pt idx="328">
                  <c:v>92</c:v>
                </c:pt>
                <c:pt idx="329">
                  <c:v>92</c:v>
                </c:pt>
                <c:pt idx="330">
                  <c:v>92</c:v>
                </c:pt>
                <c:pt idx="331">
                  <c:v>92</c:v>
                </c:pt>
                <c:pt idx="332">
                  <c:v>92</c:v>
                </c:pt>
                <c:pt idx="333">
                  <c:v>92</c:v>
                </c:pt>
                <c:pt idx="334">
                  <c:v>92</c:v>
                </c:pt>
                <c:pt idx="335">
                  <c:v>92</c:v>
                </c:pt>
                <c:pt idx="336">
                  <c:v>93</c:v>
                </c:pt>
                <c:pt idx="337">
                  <c:v>93</c:v>
                </c:pt>
                <c:pt idx="338">
                  <c:v>93</c:v>
                </c:pt>
                <c:pt idx="339">
                  <c:v>93</c:v>
                </c:pt>
                <c:pt idx="340">
                  <c:v>93</c:v>
                </c:pt>
                <c:pt idx="341">
                  <c:v>93</c:v>
                </c:pt>
                <c:pt idx="342">
                  <c:v>93</c:v>
                </c:pt>
                <c:pt idx="343">
                  <c:v>93</c:v>
                </c:pt>
                <c:pt idx="344">
                  <c:v>93</c:v>
                </c:pt>
                <c:pt idx="345">
                  <c:v>93</c:v>
                </c:pt>
                <c:pt idx="346">
                  <c:v>93</c:v>
                </c:pt>
                <c:pt idx="347">
                  <c:v>93</c:v>
                </c:pt>
                <c:pt idx="348">
                  <c:v>94</c:v>
                </c:pt>
                <c:pt idx="349">
                  <c:v>94</c:v>
                </c:pt>
                <c:pt idx="350">
                  <c:v>94</c:v>
                </c:pt>
                <c:pt idx="351">
                  <c:v>94</c:v>
                </c:pt>
                <c:pt idx="352">
                  <c:v>94</c:v>
                </c:pt>
                <c:pt idx="353">
                  <c:v>94</c:v>
                </c:pt>
                <c:pt idx="354">
                  <c:v>94</c:v>
                </c:pt>
                <c:pt idx="355">
                  <c:v>94</c:v>
                </c:pt>
                <c:pt idx="356">
                  <c:v>94</c:v>
                </c:pt>
                <c:pt idx="357">
                  <c:v>94</c:v>
                </c:pt>
                <c:pt idx="358">
                  <c:v>94</c:v>
                </c:pt>
                <c:pt idx="359">
                  <c:v>94</c:v>
                </c:pt>
              </c:numCache>
            </c:numRef>
          </c:cat>
          <c:val>
            <c:numRef>
              <c:f>工作表1!$D$18:$D$377</c:f>
              <c:numCache>
                <c:formatCode>#,##0_ ;[Red]\-#,##0\ </c:formatCode>
                <c:ptCount val="360"/>
                <c:pt idx="1">
                  <c:v>34.91256233198424</c:v>
                </c:pt>
                <c:pt idx="2">
                  <c:v>69.825124663968481</c:v>
                </c:pt>
                <c:pt idx="3">
                  <c:v>104.7376869959527</c:v>
                </c:pt>
                <c:pt idx="4">
                  <c:v>139.65024932793696</c:v>
                </c:pt>
                <c:pt idx="5">
                  <c:v>174.56281165992118</c:v>
                </c:pt>
                <c:pt idx="6">
                  <c:v>209.4753739919054</c:v>
                </c:pt>
                <c:pt idx="7">
                  <c:v>244.38793632388968</c:v>
                </c:pt>
                <c:pt idx="8">
                  <c:v>279.30049865587392</c:v>
                </c:pt>
                <c:pt idx="9">
                  <c:v>314.21306098785811</c:v>
                </c:pt>
                <c:pt idx="10">
                  <c:v>349.12562331984236</c:v>
                </c:pt>
                <c:pt idx="11">
                  <c:v>384.03818565182661</c:v>
                </c:pt>
                <c:pt idx="12">
                  <c:v>418.9507479838108</c:v>
                </c:pt>
                <c:pt idx="13">
                  <c:v>453.8633103157951</c:v>
                </c:pt>
                <c:pt idx="14">
                  <c:v>488.77587264777935</c:v>
                </c:pt>
                <c:pt idx="15">
                  <c:v>523.68843497976354</c:v>
                </c:pt>
                <c:pt idx="16">
                  <c:v>558.60099731174785</c:v>
                </c:pt>
                <c:pt idx="17">
                  <c:v>593.51355964373204</c:v>
                </c:pt>
                <c:pt idx="18">
                  <c:v>628.42612197571623</c:v>
                </c:pt>
                <c:pt idx="19">
                  <c:v>663.33868430770042</c:v>
                </c:pt>
                <c:pt idx="20">
                  <c:v>698.25124663968461</c:v>
                </c:pt>
                <c:pt idx="21">
                  <c:v>733.1638089716688</c:v>
                </c:pt>
                <c:pt idx="22">
                  <c:v>768.0763713036531</c:v>
                </c:pt>
                <c:pt idx="23">
                  <c:v>802.9889336356373</c:v>
                </c:pt>
                <c:pt idx="24">
                  <c:v>837.90149596762149</c:v>
                </c:pt>
                <c:pt idx="25">
                  <c:v>872.81405829960579</c:v>
                </c:pt>
                <c:pt idx="26">
                  <c:v>907.72662063158998</c:v>
                </c:pt>
                <c:pt idx="27">
                  <c:v>942.63918296357417</c:v>
                </c:pt>
                <c:pt idx="28">
                  <c:v>977.55174529555859</c:v>
                </c:pt>
                <c:pt idx="29">
                  <c:v>1012.4643076275428</c:v>
                </c:pt>
                <c:pt idx="30">
                  <c:v>1047.3768699595269</c:v>
                </c:pt>
                <c:pt idx="31">
                  <c:v>1082.2894322915113</c:v>
                </c:pt>
                <c:pt idx="32">
                  <c:v>1117.2019946234955</c:v>
                </c:pt>
                <c:pt idx="33">
                  <c:v>1152.1145569554797</c:v>
                </c:pt>
                <c:pt idx="34">
                  <c:v>1187.0271192874638</c:v>
                </c:pt>
                <c:pt idx="35">
                  <c:v>1221.9396816194483</c:v>
                </c:pt>
                <c:pt idx="36">
                  <c:v>1256.8522439514325</c:v>
                </c:pt>
                <c:pt idx="37">
                  <c:v>1291.7648062834166</c:v>
                </c:pt>
                <c:pt idx="38">
                  <c:v>1326.6773686154008</c:v>
                </c:pt>
                <c:pt idx="39">
                  <c:v>1361.589930947385</c:v>
                </c:pt>
                <c:pt idx="40">
                  <c:v>1396.5024932793692</c:v>
                </c:pt>
                <c:pt idx="41">
                  <c:v>1431.4150556113534</c:v>
                </c:pt>
                <c:pt idx="42">
                  <c:v>1466.3276179433376</c:v>
                </c:pt>
                <c:pt idx="43">
                  <c:v>1501.240180275322</c:v>
                </c:pt>
                <c:pt idx="44">
                  <c:v>1536.1527426073062</c:v>
                </c:pt>
                <c:pt idx="45">
                  <c:v>1571.0653049392904</c:v>
                </c:pt>
                <c:pt idx="46">
                  <c:v>1605.9778672712746</c:v>
                </c:pt>
                <c:pt idx="47">
                  <c:v>1640.8904296032588</c:v>
                </c:pt>
                <c:pt idx="48">
                  <c:v>1675.802991935243</c:v>
                </c:pt>
                <c:pt idx="49">
                  <c:v>1710.7155542672274</c:v>
                </c:pt>
                <c:pt idx="50">
                  <c:v>1745.6281165992116</c:v>
                </c:pt>
                <c:pt idx="51">
                  <c:v>1780.5406789311958</c:v>
                </c:pt>
                <c:pt idx="52">
                  <c:v>1815.45324126318</c:v>
                </c:pt>
                <c:pt idx="53">
                  <c:v>1850.3658035951642</c:v>
                </c:pt>
                <c:pt idx="54">
                  <c:v>1885.2783659271483</c:v>
                </c:pt>
                <c:pt idx="55">
                  <c:v>1920.1909282591325</c:v>
                </c:pt>
                <c:pt idx="56">
                  <c:v>1955.1034905911172</c:v>
                </c:pt>
                <c:pt idx="57">
                  <c:v>1990.0160529231014</c:v>
                </c:pt>
                <c:pt idx="58">
                  <c:v>2024.9286152550856</c:v>
                </c:pt>
                <c:pt idx="59">
                  <c:v>2059.8411775870695</c:v>
                </c:pt>
                <c:pt idx="60">
                  <c:v>2094.7537399190537</c:v>
                </c:pt>
                <c:pt idx="61">
                  <c:v>2129.6663022510379</c:v>
                </c:pt>
                <c:pt idx="62">
                  <c:v>2164.5788645830226</c:v>
                </c:pt>
                <c:pt idx="63">
                  <c:v>2199.4914269150067</c:v>
                </c:pt>
                <c:pt idx="64">
                  <c:v>2234.4039892469909</c:v>
                </c:pt>
                <c:pt idx="65">
                  <c:v>2269.3165515789751</c:v>
                </c:pt>
                <c:pt idx="66">
                  <c:v>2304.2291139109593</c:v>
                </c:pt>
                <c:pt idx="67">
                  <c:v>2339.1416762429435</c:v>
                </c:pt>
                <c:pt idx="68">
                  <c:v>2374.0542385749277</c:v>
                </c:pt>
                <c:pt idx="69">
                  <c:v>2408.9668009069123</c:v>
                </c:pt>
                <c:pt idx="70">
                  <c:v>2443.8793632388965</c:v>
                </c:pt>
                <c:pt idx="71">
                  <c:v>2478.7919255708807</c:v>
                </c:pt>
                <c:pt idx="72">
                  <c:v>2513.7044879028649</c:v>
                </c:pt>
                <c:pt idx="73">
                  <c:v>2548.6170502348491</c:v>
                </c:pt>
                <c:pt idx="74">
                  <c:v>2583.5296125668333</c:v>
                </c:pt>
                <c:pt idx="75">
                  <c:v>2618.4421748988175</c:v>
                </c:pt>
                <c:pt idx="76">
                  <c:v>2653.3547372308017</c:v>
                </c:pt>
                <c:pt idx="77">
                  <c:v>2688.2672995627859</c:v>
                </c:pt>
                <c:pt idx="78">
                  <c:v>2723.1798618947701</c:v>
                </c:pt>
                <c:pt idx="79">
                  <c:v>2758.0924242267542</c:v>
                </c:pt>
                <c:pt idx="80">
                  <c:v>2793.0049865587384</c:v>
                </c:pt>
                <c:pt idx="81">
                  <c:v>2827.9175488907226</c:v>
                </c:pt>
                <c:pt idx="82">
                  <c:v>2862.8301112227068</c:v>
                </c:pt>
                <c:pt idx="83">
                  <c:v>2897.742673554691</c:v>
                </c:pt>
                <c:pt idx="84">
                  <c:v>2932.6552358866752</c:v>
                </c:pt>
                <c:pt idx="85">
                  <c:v>2967.5677982186594</c:v>
                </c:pt>
                <c:pt idx="86">
                  <c:v>3002.480360550644</c:v>
                </c:pt>
                <c:pt idx="87">
                  <c:v>3037.3929228826278</c:v>
                </c:pt>
                <c:pt idx="88">
                  <c:v>3072.3054852146124</c:v>
                </c:pt>
                <c:pt idx="89">
                  <c:v>3107.2180475465962</c:v>
                </c:pt>
                <c:pt idx="90">
                  <c:v>3142.1306098785808</c:v>
                </c:pt>
                <c:pt idx="91">
                  <c:v>3177.0431722105654</c:v>
                </c:pt>
                <c:pt idx="92">
                  <c:v>3211.9557345425492</c:v>
                </c:pt>
                <c:pt idx="93">
                  <c:v>3246.8682968745338</c:v>
                </c:pt>
                <c:pt idx="94">
                  <c:v>3281.7808592065176</c:v>
                </c:pt>
                <c:pt idx="95">
                  <c:v>3316.6934215385022</c:v>
                </c:pt>
                <c:pt idx="96">
                  <c:v>3351.6059838704859</c:v>
                </c:pt>
                <c:pt idx="97">
                  <c:v>3386.5185462024706</c:v>
                </c:pt>
                <c:pt idx="98">
                  <c:v>3421.4311085344548</c:v>
                </c:pt>
                <c:pt idx="99">
                  <c:v>3456.343670866439</c:v>
                </c:pt>
                <c:pt idx="100">
                  <c:v>3491.2562331984232</c:v>
                </c:pt>
                <c:pt idx="101">
                  <c:v>3526.1687955304074</c:v>
                </c:pt>
                <c:pt idx="102">
                  <c:v>3561.0813578623915</c:v>
                </c:pt>
                <c:pt idx="103">
                  <c:v>3595.9939201943757</c:v>
                </c:pt>
                <c:pt idx="104">
                  <c:v>3630.9064825263599</c:v>
                </c:pt>
                <c:pt idx="105">
                  <c:v>3665.8190448583446</c:v>
                </c:pt>
                <c:pt idx="106">
                  <c:v>3700.7316071903283</c:v>
                </c:pt>
                <c:pt idx="107">
                  <c:v>3735.6441695223129</c:v>
                </c:pt>
                <c:pt idx="108">
                  <c:v>3770.5567318542967</c:v>
                </c:pt>
                <c:pt idx="109">
                  <c:v>3805.4692941862813</c:v>
                </c:pt>
                <c:pt idx="110">
                  <c:v>3840.3818565182651</c:v>
                </c:pt>
                <c:pt idx="111">
                  <c:v>3875.2944188502497</c:v>
                </c:pt>
                <c:pt idx="112">
                  <c:v>3910.2069811822344</c:v>
                </c:pt>
                <c:pt idx="113">
                  <c:v>3945.1195435142181</c:v>
                </c:pt>
                <c:pt idx="114">
                  <c:v>3980.0321058462027</c:v>
                </c:pt>
                <c:pt idx="115">
                  <c:v>4014.9446681781865</c:v>
                </c:pt>
                <c:pt idx="116">
                  <c:v>4049.8572305101711</c:v>
                </c:pt>
                <c:pt idx="117">
                  <c:v>4084.7697928421553</c:v>
                </c:pt>
                <c:pt idx="118">
                  <c:v>4119.682355174139</c:v>
                </c:pt>
                <c:pt idx="119">
                  <c:v>4154.5949175061241</c:v>
                </c:pt>
                <c:pt idx="120">
                  <c:v>4189.5074798381074</c:v>
                </c:pt>
                <c:pt idx="121">
                  <c:v>4224.4200421700925</c:v>
                </c:pt>
                <c:pt idx="122">
                  <c:v>4259.3326045020758</c:v>
                </c:pt>
                <c:pt idx="123">
                  <c:v>4294.2451668340609</c:v>
                </c:pt>
                <c:pt idx="124">
                  <c:v>4329.1577291660451</c:v>
                </c:pt>
                <c:pt idx="125">
                  <c:v>4364.0702914980293</c:v>
                </c:pt>
                <c:pt idx="126">
                  <c:v>4398.9828538300135</c:v>
                </c:pt>
                <c:pt idx="127">
                  <c:v>4433.8954161619977</c:v>
                </c:pt>
                <c:pt idx="128">
                  <c:v>4468.8079784939819</c:v>
                </c:pt>
                <c:pt idx="129">
                  <c:v>4503.7205408259661</c:v>
                </c:pt>
                <c:pt idx="130">
                  <c:v>4538.6331031579502</c:v>
                </c:pt>
                <c:pt idx="131">
                  <c:v>4573.5456654899344</c:v>
                </c:pt>
                <c:pt idx="132">
                  <c:v>4608.4582278219186</c:v>
                </c:pt>
                <c:pt idx="133">
                  <c:v>4643.3707901539028</c:v>
                </c:pt>
                <c:pt idx="134">
                  <c:v>4678.283352485887</c:v>
                </c:pt>
                <c:pt idx="135">
                  <c:v>4713.1959148178712</c:v>
                </c:pt>
                <c:pt idx="136">
                  <c:v>4748.1084771498554</c:v>
                </c:pt>
                <c:pt idx="137">
                  <c:v>4783.0210394818396</c:v>
                </c:pt>
                <c:pt idx="138">
                  <c:v>4817.9336018138247</c:v>
                </c:pt>
                <c:pt idx="139">
                  <c:v>4852.846164145808</c:v>
                </c:pt>
                <c:pt idx="140">
                  <c:v>4887.7587264777931</c:v>
                </c:pt>
                <c:pt idx="141">
                  <c:v>4922.6712888097763</c:v>
                </c:pt>
                <c:pt idx="142">
                  <c:v>4957.5838511417614</c:v>
                </c:pt>
                <c:pt idx="143">
                  <c:v>4992.4964134737456</c:v>
                </c:pt>
                <c:pt idx="144">
                  <c:v>5027.4089758057298</c:v>
                </c:pt>
                <c:pt idx="145">
                  <c:v>5062.321538137714</c:v>
                </c:pt>
                <c:pt idx="146">
                  <c:v>5097.2341004696982</c:v>
                </c:pt>
                <c:pt idx="147">
                  <c:v>5132.1466628016824</c:v>
                </c:pt>
                <c:pt idx="148">
                  <c:v>5167.0592251336666</c:v>
                </c:pt>
                <c:pt idx="149">
                  <c:v>5201.9717874656508</c:v>
                </c:pt>
                <c:pt idx="150">
                  <c:v>5236.884349797635</c:v>
                </c:pt>
                <c:pt idx="151">
                  <c:v>5271.7969121296192</c:v>
                </c:pt>
                <c:pt idx="152">
                  <c:v>5306.7094744616033</c:v>
                </c:pt>
                <c:pt idx="153">
                  <c:v>5341.6220367935875</c:v>
                </c:pt>
                <c:pt idx="154">
                  <c:v>5376.5345991255717</c:v>
                </c:pt>
                <c:pt idx="155">
                  <c:v>5411.447161457555</c:v>
                </c:pt>
                <c:pt idx="156">
                  <c:v>5446.3597237895401</c:v>
                </c:pt>
                <c:pt idx="157">
                  <c:v>5481.2722861215234</c:v>
                </c:pt>
                <c:pt idx="158">
                  <c:v>5516.1848484535085</c:v>
                </c:pt>
                <c:pt idx="159">
                  <c:v>5551.0974107854927</c:v>
                </c:pt>
                <c:pt idx="160">
                  <c:v>5586.0099731174769</c:v>
                </c:pt>
                <c:pt idx="161">
                  <c:v>5620.9225354494602</c:v>
                </c:pt>
                <c:pt idx="162">
                  <c:v>5655.8350977814453</c:v>
                </c:pt>
                <c:pt idx="163">
                  <c:v>5690.7476601134294</c:v>
                </c:pt>
                <c:pt idx="164">
                  <c:v>5725.6602224454136</c:v>
                </c:pt>
                <c:pt idx="165">
                  <c:v>5760.5727847773987</c:v>
                </c:pt>
                <c:pt idx="166">
                  <c:v>5795.485347109382</c:v>
                </c:pt>
                <c:pt idx="167">
                  <c:v>5830.3979094413662</c:v>
                </c:pt>
                <c:pt idx="168">
                  <c:v>5865.3104717733504</c:v>
                </c:pt>
                <c:pt idx="169">
                  <c:v>5900.2230341053355</c:v>
                </c:pt>
                <c:pt idx="170">
                  <c:v>5935.1355964373188</c:v>
                </c:pt>
                <c:pt idx="171">
                  <c:v>5970.048158769303</c:v>
                </c:pt>
                <c:pt idx="172">
                  <c:v>6004.9607211012881</c:v>
                </c:pt>
                <c:pt idx="173">
                  <c:v>6039.8732834332723</c:v>
                </c:pt>
                <c:pt idx="174">
                  <c:v>6070.8724074965421</c:v>
                </c:pt>
                <c:pt idx="175">
                  <c:v>6101.9111747411707</c:v>
                </c:pt>
                <c:pt idx="176">
                  <c:v>6132.9896358647793</c:v>
                </c:pt>
                <c:pt idx="177">
                  <c:v>6164.1078416298224</c:v>
                </c:pt>
                <c:pt idx="178">
                  <c:v>6195.2658428636714</c:v>
                </c:pt>
                <c:pt idx="179">
                  <c:v>6226.4636904586996</c:v>
                </c:pt>
                <c:pt idx="180">
                  <c:v>6257.7014353723671</c:v>
                </c:pt>
                <c:pt idx="181">
                  <c:v>6288.979128627293</c:v>
                </c:pt>
                <c:pt idx="182">
                  <c:v>6320.2968213113536</c:v>
                </c:pt>
                <c:pt idx="183">
                  <c:v>6351.654564577756</c:v>
                </c:pt>
                <c:pt idx="184">
                  <c:v>6383.0524096451254</c:v>
                </c:pt>
                <c:pt idx="185">
                  <c:v>6414.4904077975852</c:v>
                </c:pt>
                <c:pt idx="186">
                  <c:v>6445.968610384848</c:v>
                </c:pt>
                <c:pt idx="187">
                  <c:v>6477.4870688222909</c:v>
                </c:pt>
                <c:pt idx="188">
                  <c:v>6509.0458345910447</c:v>
                </c:pt>
                <c:pt idx="189">
                  <c:v>6540.6449592380777</c:v>
                </c:pt>
                <c:pt idx="190">
                  <c:v>6572.2844943762793</c:v>
                </c:pt>
                <c:pt idx="191">
                  <c:v>6603.9644916845427</c:v>
                </c:pt>
                <c:pt idx="192">
                  <c:v>6635.6850029078487</c:v>
                </c:pt>
                <c:pt idx="193">
                  <c:v>6667.4460798573564</c:v>
                </c:pt>
                <c:pt idx="194">
                  <c:v>6699.2477744104808</c:v>
                </c:pt>
                <c:pt idx="195">
                  <c:v>6731.0901385109792</c:v>
                </c:pt>
                <c:pt idx="196">
                  <c:v>6762.9732241690408</c:v>
                </c:pt>
                <c:pt idx="197">
                  <c:v>6794.8970834613647</c:v>
                </c:pt>
                <c:pt idx="198">
                  <c:v>6826.8617685312502</c:v>
                </c:pt>
                <c:pt idx="199">
                  <c:v>6858.8673315886799</c:v>
                </c:pt>
                <c:pt idx="200">
                  <c:v>6890.9138249104008</c:v>
                </c:pt>
                <c:pt idx="201">
                  <c:v>6923.001300840021</c:v>
                </c:pt>
                <c:pt idx="202">
                  <c:v>6955.1298117880833</c:v>
                </c:pt>
                <c:pt idx="203">
                  <c:v>6987.2994102321563</c:v>
                </c:pt>
                <c:pt idx="204">
                  <c:v>7019.5101487169222</c:v>
                </c:pt>
                <c:pt idx="205">
                  <c:v>7051.7620798542548</c:v>
                </c:pt>
                <c:pt idx="206">
                  <c:v>7084.055256323315</c:v>
                </c:pt>
                <c:pt idx="207">
                  <c:v>7116.38973087063</c:v>
                </c:pt>
                <c:pt idx="208">
                  <c:v>7148.7655563101844</c:v>
                </c:pt>
                <c:pt idx="209">
                  <c:v>7181.1827855235015</c:v>
                </c:pt>
                <c:pt idx="210">
                  <c:v>7213.6414714597304</c:v>
                </c:pt>
                <c:pt idx="211">
                  <c:v>7246.1416671357392</c:v>
                </c:pt>
                <c:pt idx="212">
                  <c:v>7278.6834256361935</c:v>
                </c:pt>
                <c:pt idx="213">
                  <c:v>7311.2668001136435</c:v>
                </c:pt>
                <c:pt idx="214">
                  <c:v>7343.8918437886205</c:v>
                </c:pt>
                <c:pt idx="215">
                  <c:v>7376.5586099497086</c:v>
                </c:pt>
                <c:pt idx="216">
                  <c:v>7409.2671519536461</c:v>
                </c:pt>
                <c:pt idx="217">
                  <c:v>7442.0175232254051</c:v>
                </c:pt>
                <c:pt idx="218">
                  <c:v>7474.8097772582796</c:v>
                </c:pt>
                <c:pt idx="219">
                  <c:v>7507.6439676139698</c:v>
                </c:pt>
                <c:pt idx="220">
                  <c:v>7540.5201479226789</c:v>
                </c:pt>
                <c:pt idx="221">
                  <c:v>7573.4383718831932</c:v>
                </c:pt>
                <c:pt idx="222">
                  <c:v>7606.3986932629705</c:v>
                </c:pt>
                <c:pt idx="223">
                  <c:v>7639.4011658982299</c:v>
                </c:pt>
                <c:pt idx="224">
                  <c:v>7672.4458436940376</c:v>
                </c:pt>
                <c:pt idx="225">
                  <c:v>7705.5327806243986</c:v>
                </c:pt>
                <c:pt idx="226">
                  <c:v>7738.6620307323392</c:v>
                </c:pt>
                <c:pt idx="227">
                  <c:v>7771.833648130003</c:v>
                </c:pt>
                <c:pt idx="228">
                  <c:v>7805.0476869987315</c:v>
                </c:pt>
                <c:pt idx="229">
                  <c:v>7838.3042015891542</c:v>
                </c:pt>
                <c:pt idx="230">
                  <c:v>7871.6032462212834</c:v>
                </c:pt>
                <c:pt idx="231">
                  <c:v>7904.9448752845974</c:v>
                </c:pt>
                <c:pt idx="232">
                  <c:v>7938.3291432381293</c:v>
                </c:pt>
                <c:pt idx="233">
                  <c:v>7971.7561046105548</c:v>
                </c:pt>
                <c:pt idx="234">
                  <c:v>8005.2258140002887</c:v>
                </c:pt>
                <c:pt idx="235">
                  <c:v>8038.7383260755632</c:v>
                </c:pt>
                <c:pt idx="236">
                  <c:v>8072.2936955745281</c:v>
                </c:pt>
                <c:pt idx="237">
                  <c:v>8105.8919773053321</c:v>
                </c:pt>
                <c:pt idx="238">
                  <c:v>8139.5332261462163</c:v>
                </c:pt>
                <c:pt idx="239">
                  <c:v>8173.2174970456008</c:v>
                </c:pt>
                <c:pt idx="240">
                  <c:v>8206.9448450221771</c:v>
                </c:pt>
                <c:pt idx="241">
                  <c:v>8240.7153251650034</c:v>
                </c:pt>
                <c:pt idx="242">
                  <c:v>8274.5289926335772</c:v>
                </c:pt>
                <c:pt idx="243">
                  <c:v>8308.3859026579448</c:v>
                </c:pt>
                <c:pt idx="244">
                  <c:v>8342.2861105387801</c:v>
                </c:pt>
                <c:pt idx="245">
                  <c:v>8376.229671647483</c:v>
                </c:pt>
                <c:pt idx="246">
                  <c:v>8410.2166414262556</c:v>
                </c:pt>
                <c:pt idx="247">
                  <c:v>8444.2470753882135</c:v>
                </c:pt>
                <c:pt idx="248">
                  <c:v>8478.3210291174528</c:v>
                </c:pt>
                <c:pt idx="249">
                  <c:v>8512.4385582691666</c:v>
                </c:pt>
                <c:pt idx="250">
                  <c:v>8546.5997185697106</c:v>
                </c:pt>
                <c:pt idx="251">
                  <c:v>8580.8045658167139</c:v>
                </c:pt>
                <c:pt idx="252">
                  <c:v>8615.0531558791608</c:v>
                </c:pt>
                <c:pt idx="253">
                  <c:v>8649.3455446974785</c:v>
                </c:pt>
                <c:pt idx="254">
                  <c:v>8683.6817882836422</c:v>
                </c:pt>
                <c:pt idx="255">
                  <c:v>8718.0619427212496</c:v>
                </c:pt>
                <c:pt idx="256">
                  <c:v>8752.4860641656251</c:v>
                </c:pt>
                <c:pt idx="257">
                  <c:v>8786.9542088439084</c:v>
                </c:pt>
                <c:pt idx="258">
                  <c:v>8821.4664330551404</c:v>
                </c:pt>
                <c:pt idx="259">
                  <c:v>8856.0227931703666</c:v>
                </c:pt>
                <c:pt idx="260">
                  <c:v>8890.6233456327154</c:v>
                </c:pt>
                <c:pt idx="261">
                  <c:v>8925.2681469575055</c:v>
                </c:pt>
                <c:pt idx="262">
                  <c:v>8959.9572537323183</c:v>
                </c:pt>
                <c:pt idx="263">
                  <c:v>8994.6907226171152</c:v>
                </c:pt>
                <c:pt idx="264">
                  <c:v>9029.4686103443109</c:v>
                </c:pt>
                <c:pt idx="265">
                  <c:v>9064.2909737188693</c:v>
                </c:pt>
                <c:pt idx="266">
                  <c:v>9099.157869618406</c:v>
                </c:pt>
                <c:pt idx="267">
                  <c:v>9134.0693549932676</c:v>
                </c:pt>
                <c:pt idx="268">
                  <c:v>9169.0254868666361</c:v>
                </c:pt>
                <c:pt idx="269">
                  <c:v>9204.0263223346192</c:v>
                </c:pt>
                <c:pt idx="270">
                  <c:v>9239.0719185663347</c:v>
                </c:pt>
                <c:pt idx="271">
                  <c:v>9274.1623328040187</c:v>
                </c:pt>
                <c:pt idx="272">
                  <c:v>9309.2976223631049</c:v>
                </c:pt>
                <c:pt idx="273">
                  <c:v>9344.4778446323307</c:v>
                </c:pt>
                <c:pt idx="274">
                  <c:v>9379.7030570738207</c:v>
                </c:pt>
                <c:pt idx="275">
                  <c:v>9414.9733172231881</c:v>
                </c:pt>
                <c:pt idx="276">
                  <c:v>9450.2886826896229</c:v>
                </c:pt>
                <c:pt idx="277">
                  <c:v>9485.6492111559874</c:v>
                </c:pt>
                <c:pt idx="278">
                  <c:v>9521.054960378915</c:v>
                </c:pt>
                <c:pt idx="279">
                  <c:v>9556.505988188901</c:v>
                </c:pt>
                <c:pt idx="280">
                  <c:v>9592.0023524903936</c:v>
                </c:pt>
                <c:pt idx="281">
                  <c:v>9627.5441112618937</c:v>
                </c:pt>
                <c:pt idx="282">
                  <c:v>9663.1313225560498</c:v>
                </c:pt>
                <c:pt idx="283">
                  <c:v>9698.7640444997505</c:v>
                </c:pt>
                <c:pt idx="284">
                  <c:v>9734.4423352942158</c:v>
                </c:pt>
                <c:pt idx="285">
                  <c:v>9770.1662532151022</c:v>
                </c:pt>
                <c:pt idx="286">
                  <c:v>9805.9358566125866</c:v>
                </c:pt>
                <c:pt idx="287">
                  <c:v>9841.7512039114717</c:v>
                </c:pt>
                <c:pt idx="288">
                  <c:v>9877.61235361127</c:v>
                </c:pt>
                <c:pt idx="289">
                  <c:v>9913.519364286316</c:v>
                </c:pt>
                <c:pt idx="290">
                  <c:v>9949.472294585843</c:v>
                </c:pt>
                <c:pt idx="291">
                  <c:v>9985.4712032340922</c:v>
                </c:pt>
                <c:pt idx="292">
                  <c:v>10021.516149030402</c:v>
                </c:pt>
                <c:pt idx="293">
                  <c:v>10057.607190849307</c:v>
                </c:pt>
                <c:pt idx="294">
                  <c:v>10093.744387640634</c:v>
                </c:pt>
                <c:pt idx="295">
                  <c:v>10129.927798429599</c:v>
                </c:pt>
                <c:pt idx="296">
                  <c:v>10166.157482316899</c:v>
                </c:pt>
                <c:pt idx="297">
                  <c:v>10202.433498478813</c:v>
                </c:pt>
                <c:pt idx="298">
                  <c:v>10238.7559061673</c:v>
                </c:pt>
                <c:pt idx="299">
                  <c:v>10275.124764710088</c:v>
                </c:pt>
                <c:pt idx="300">
                  <c:v>10311.540133510784</c:v>
                </c:pt>
                <c:pt idx="301">
                  <c:v>10348.002072048954</c:v>
                </c:pt>
                <c:pt idx="302">
                  <c:v>10384.510639880236</c:v>
                </c:pt>
                <c:pt idx="303">
                  <c:v>10421.06589663643</c:v>
                </c:pt>
                <c:pt idx="304">
                  <c:v>10457.667902025594</c:v>
                </c:pt>
                <c:pt idx="305">
                  <c:v>10494.316715832143</c:v>
                </c:pt>
                <c:pt idx="306">
                  <c:v>10531.012397916948</c:v>
                </c:pt>
                <c:pt idx="307">
                  <c:v>10567.755008217433</c:v>
                </c:pt>
                <c:pt idx="308">
                  <c:v>10604.544606747679</c:v>
                </c:pt>
                <c:pt idx="309">
                  <c:v>10641.381253598503</c:v>
                </c:pt>
                <c:pt idx="310">
                  <c:v>10678.265008937578</c:v>
                </c:pt>
                <c:pt idx="311">
                  <c:v>10715.195933009523</c:v>
                </c:pt>
                <c:pt idx="312">
                  <c:v>10752.174086135999</c:v>
                </c:pt>
                <c:pt idx="313">
                  <c:v>10789.199528715804</c:v>
                </c:pt>
                <c:pt idx="314">
                  <c:v>10826.272321224986</c:v>
                </c:pt>
                <c:pt idx="315">
                  <c:v>10863.392524216923</c:v>
                </c:pt>
                <c:pt idx="316">
                  <c:v>10900.560198322441</c:v>
                </c:pt>
                <c:pt idx="317">
                  <c:v>10937.775404249898</c:v>
                </c:pt>
                <c:pt idx="318">
                  <c:v>10975.038202785292</c:v>
                </c:pt>
                <c:pt idx="319">
                  <c:v>11012.348654792353</c:v>
                </c:pt>
                <c:pt idx="320">
                  <c:v>11049.706821212647</c:v>
                </c:pt>
                <c:pt idx="321">
                  <c:v>11087.112763065683</c:v>
                </c:pt>
                <c:pt idx="322">
                  <c:v>11124.566541448992</c:v>
                </c:pt>
                <c:pt idx="323">
                  <c:v>11162.068217538252</c:v>
                </c:pt>
                <c:pt idx="324">
                  <c:v>11199.617852587364</c:v>
                </c:pt>
                <c:pt idx="325">
                  <c:v>11237.215507928571</c:v>
                </c:pt>
                <c:pt idx="326">
                  <c:v>11274.86124497255</c:v>
                </c:pt>
                <c:pt idx="327">
                  <c:v>11312.555125208508</c:v>
                </c:pt>
                <c:pt idx="328">
                  <c:v>11350.297210204297</c:v>
                </c:pt>
                <c:pt idx="329">
                  <c:v>11388.08756160649</c:v>
                </c:pt>
                <c:pt idx="330">
                  <c:v>11425.926241140513</c:v>
                </c:pt>
                <c:pt idx="331">
                  <c:v>11463.813310610718</c:v>
                </c:pt>
                <c:pt idx="332">
                  <c:v>11501.748831900499</c:v>
                </c:pt>
                <c:pt idx="333">
                  <c:v>11539.732866972388</c:v>
                </c:pt>
                <c:pt idx="334">
                  <c:v>11577.765477868168</c:v>
                </c:pt>
                <c:pt idx="335">
                  <c:v>11615.846726708945</c:v>
                </c:pt>
                <c:pt idx="336">
                  <c:v>11653.976675695287</c:v>
                </c:pt>
                <c:pt idx="337">
                  <c:v>11692.155387107296</c:v>
                </c:pt>
                <c:pt idx="338">
                  <c:v>11730.38292330472</c:v>
                </c:pt>
                <c:pt idx="339">
                  <c:v>11768.659346727067</c:v>
                </c:pt>
                <c:pt idx="340">
                  <c:v>11806.984719893684</c:v>
                </c:pt>
                <c:pt idx="341">
                  <c:v>11845.359105403872</c:v>
                </c:pt>
                <c:pt idx="342">
                  <c:v>11883.782565936997</c:v>
                </c:pt>
                <c:pt idx="343">
                  <c:v>11922.255164252567</c:v>
                </c:pt>
                <c:pt idx="344">
                  <c:v>11960.776963190367</c:v>
                </c:pt>
                <c:pt idx="345">
                  <c:v>11999.34802567053</c:v>
                </c:pt>
                <c:pt idx="346">
                  <c:v>12037.968414693663</c:v>
                </c:pt>
                <c:pt idx="347">
                  <c:v>12076.638193340936</c:v>
                </c:pt>
                <c:pt idx="348">
                  <c:v>12115.357424774194</c:v>
                </c:pt>
                <c:pt idx="349">
                  <c:v>12154.126172236056</c:v>
                </c:pt>
                <c:pt idx="350">
                  <c:v>12192.944499050014</c:v>
                </c:pt>
                <c:pt idx="351">
                  <c:v>12231.812468620548</c:v>
                </c:pt>
                <c:pt idx="352">
                  <c:v>12270.730144433221</c:v>
                </c:pt>
                <c:pt idx="353">
                  <c:v>12309.697590054782</c:v>
                </c:pt>
                <c:pt idx="354">
                  <c:v>12348.714869133271</c:v>
                </c:pt>
                <c:pt idx="355">
                  <c:v>12387.782045398131</c:v>
                </c:pt>
                <c:pt idx="356">
                  <c:v>12426.899182660296</c:v>
                </c:pt>
                <c:pt idx="357">
                  <c:v>12466.06634481231</c:v>
                </c:pt>
                <c:pt idx="358">
                  <c:v>12505.283595828429</c:v>
                </c:pt>
                <c:pt idx="359">
                  <c:v>12544.550999764717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E-4B2E-BBB7-9C5D40389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593680"/>
        <c:axId val="670594008"/>
      </c:lineChart>
      <c:catAx>
        <c:axId val="67059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icrosoft JhengHei Light" panose="020B0304030504040204" pitchFamily="34" charset="-120"/>
                    <a:ea typeface="Microsoft JhengHei Light" panose="020B0304030504040204" pitchFamily="34" charset="-120"/>
                    <a:cs typeface="+mn-cs"/>
                  </a:defRPr>
                </a:pPr>
                <a:r>
                  <a:rPr lang="zh-TW"/>
                  <a:t>年齡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icrosoft JhengHei Light" panose="020B0304030504040204" pitchFamily="34" charset="-120"/>
                  <a:ea typeface="Microsoft JhengHei Light" panose="020B0304030504040204" pitchFamily="34" charset="-120"/>
                  <a:cs typeface="+mn-cs"/>
                </a:defRPr>
              </a:pPr>
              <a:endParaRPr lang="zh-TW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JhengHei Light" panose="020B0304030504040204" pitchFamily="34" charset="-120"/>
                <a:ea typeface="Microsoft JhengHei Light" panose="020B0304030504040204" pitchFamily="34" charset="-120"/>
                <a:cs typeface="+mn-cs"/>
              </a:defRPr>
            </a:pPr>
            <a:endParaRPr lang="zh-TW"/>
          </a:p>
        </c:txPr>
        <c:crossAx val="670594008"/>
        <c:crosses val="autoZero"/>
        <c:auto val="1"/>
        <c:lblAlgn val="ctr"/>
        <c:lblOffset val="100"/>
        <c:noMultiLvlLbl val="0"/>
      </c:catAx>
      <c:valAx>
        <c:axId val="67059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icrosoft JhengHei Light" panose="020B0304030504040204" pitchFamily="34" charset="-120"/>
                    <a:ea typeface="Microsoft JhengHei Light" panose="020B0304030504040204" pitchFamily="34" charset="-120"/>
                    <a:cs typeface="+mn-cs"/>
                  </a:defRPr>
                </a:pPr>
                <a:r>
                  <a:rPr lang="zh-TW" altLang="en-US"/>
                  <a:t>每月提領金額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icrosoft JhengHei Light" panose="020B0304030504040204" pitchFamily="34" charset="-120"/>
                  <a:ea typeface="Microsoft JhengHei Light" panose="020B0304030504040204" pitchFamily="34" charset="-120"/>
                  <a:cs typeface="+mn-cs"/>
                </a:defRPr>
              </a:pPr>
              <a:endParaRPr lang="zh-TW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JhengHei Light" panose="020B0304030504040204" pitchFamily="34" charset="-120"/>
                <a:ea typeface="Microsoft JhengHei Light" panose="020B0304030504040204" pitchFamily="34" charset="-120"/>
                <a:cs typeface="+mn-cs"/>
              </a:defRPr>
            </a:pPr>
            <a:endParaRPr lang="zh-TW"/>
          </a:p>
        </c:txPr>
        <c:crossAx val="6705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312248270193761"/>
          <c:y val="0.13204513221648362"/>
          <c:w val="0.30486234434941945"/>
          <c:h val="7.0933609685855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icrosoft JhengHei Light" panose="020B0304030504040204" pitchFamily="34" charset="-120"/>
              <a:ea typeface="Microsoft JhengHei Light" panose="020B03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icrosoft JhengHei Light" panose="020B0304030504040204" pitchFamily="34" charset="-120"/>
          <a:ea typeface="Microsoft JhengHei Light" panose="020B03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masterhsiao.com.tw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528834</xdr:colOff>
      <xdr:row>0</xdr:row>
      <xdr:rowOff>31376</xdr:rowOff>
    </xdr:from>
    <xdr:to>
      <xdr:col>11</xdr:col>
      <xdr:colOff>1302</xdr:colOff>
      <xdr:row>14</xdr:row>
      <xdr:rowOff>116541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3DCFA190-A29B-46EF-A8C1-38B34CF2ED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10</xdr:row>
      <xdr:rowOff>82174</xdr:rowOff>
    </xdr:from>
    <xdr:to>
      <xdr:col>2</xdr:col>
      <xdr:colOff>246530</xdr:colOff>
      <xdr:row>14</xdr:row>
      <xdr:rowOff>95810</xdr:rowOff>
    </xdr:to>
    <xdr:pic>
      <xdr:nvPicPr>
        <xdr:cNvPr id="4" name="圖片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75935D-2496-457D-92D0-A1CABED20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188880"/>
          <a:ext cx="2088776" cy="8563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0BA094-712E-4AA0-8498-E227235BEF72}" name="表格1" displayName="表格1" ref="A17:E377" totalsRowShown="0" headerRowDxfId="16" dataDxfId="15">
  <autoFilter ref="A17:E377" xr:uid="{6F02707D-91B6-4F4C-B63D-E52CBECB27A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EC384B0-D065-401C-BD08-0C4C172F0240}" name="期數" dataDxfId="14" totalsRowDxfId="13"/>
    <tableColumn id="5" xr3:uid="{9D463352-FED8-41C5-B8ED-3C2BEE950E24}" name="年齡" dataDxfId="12" totalsRowDxfId="11"/>
    <tableColumn id="2" xr3:uid="{919FA9A2-63D4-4C84-90BA-7846255666B8}" name="每月撥款" dataDxfId="10" totalsRowDxfId="9">
      <calculatedColumnFormula>IFERROR(VLOOKUP(表格1[[#This Row],[期數]],#REF!,2,FALSE), C17*VLOOKUP(表格1[[#This Row],[期數]],#REF!,3))</calculatedColumnFormula>
    </tableColumn>
    <tableColumn id="4" xr3:uid="{D8A28166-21F4-4383-B679-DE6410B3E1CC}" name="利息" dataDxfId="8" totalsRowDxfId="7"/>
    <tableColumn id="3" xr3:uid="{B7F9EC05-F9D0-482D-B062-8EFF0C9287D2}" name="貸款累計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A57405-FA78-424C-9AC6-4852FEB78C61}" name="表格3" displayName="表格3" ref="G17:K377" totalsRowShown="0" headerRowDxfId="5">
  <autoFilter ref="G17:K377" xr:uid="{C29916B8-3CFB-477E-86F1-E35D3CA708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84FAEED-8EC7-4D20-BBE0-965E055BDB12}" name="期數" dataDxfId="4">
      <calculatedColumnFormula>表格1[[#This Row],[期數]]</calculatedColumnFormula>
    </tableColumn>
    <tableColumn id="2" xr3:uid="{D3DCD5C8-0FB7-4EDE-B50F-81234FAC4351}" name="每月撥款" dataDxfId="3">
      <calculatedColumnFormula>表格1[[#This Row],[每月撥款]]</calculatedColumnFormula>
    </tableColumn>
    <tableColumn id="3" xr3:uid="{0FF6DC93-1782-4829-BB68-421240432FD0}" name="收益" dataDxfId="2"/>
    <tableColumn id="6" xr3:uid="{613BB870-8F1B-4D49-B31D-5B27FB709FE0}" name="租金" dataDxfId="1"/>
    <tableColumn id="4" xr3:uid="{55777336-795E-401B-AEB7-96F06A7EEDDD}" name="結餘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53CF-5E20-4780-9158-08339C43586E}">
  <dimension ref="A1:K379"/>
  <sheetViews>
    <sheetView tabSelected="1" zoomScale="85" zoomScaleNormal="85" workbookViewId="0">
      <pane ySplit="6774" topLeftCell="A363"/>
      <selection activeCell="M9" sqref="M9"/>
      <selection pane="bottomLeft" activeCell="I363" sqref="I363"/>
    </sheetView>
  </sheetViews>
  <sheetFormatPr defaultRowHeight="16.5" x14ac:dyDescent="0.6"/>
  <cols>
    <col min="1" max="1" width="14.734375" bestFit="1" customWidth="1"/>
    <col min="2" max="2" width="10.734375" bestFit="1" customWidth="1"/>
    <col min="3" max="3" width="9.89453125" bestFit="1" customWidth="1"/>
    <col min="4" max="4" width="9.9453125" bestFit="1" customWidth="1"/>
    <col min="5" max="5" width="16.3125" customWidth="1"/>
    <col min="7" max="7" width="11.7890625" bestFit="1" customWidth="1"/>
    <col min="8" max="8" width="14.1015625" bestFit="1" customWidth="1"/>
    <col min="9" max="9" width="10.47265625" bestFit="1" customWidth="1"/>
    <col min="10" max="10" width="8.15625" customWidth="1"/>
    <col min="11" max="12" width="10.47265625" bestFit="1" customWidth="1"/>
  </cols>
  <sheetData>
    <row r="1" spans="1:7" x14ac:dyDescent="0.6">
      <c r="A1" t="s">
        <v>13</v>
      </c>
      <c r="B1" s="1">
        <v>18000000</v>
      </c>
    </row>
    <row r="2" spans="1:7" x14ac:dyDescent="0.6">
      <c r="A2" t="s">
        <v>12</v>
      </c>
      <c r="B2" s="1">
        <v>9840000</v>
      </c>
    </row>
    <row r="3" spans="1:7" x14ac:dyDescent="0.6">
      <c r="A3" t="s">
        <v>0</v>
      </c>
      <c r="B3" s="2">
        <v>1.5346181244828236E-2</v>
      </c>
    </row>
    <row r="4" spans="1:7" x14ac:dyDescent="0.6">
      <c r="A4" t="s">
        <v>1</v>
      </c>
      <c r="B4">
        <v>30</v>
      </c>
      <c r="C4" s="4"/>
      <c r="D4" s="4"/>
    </row>
    <row r="5" spans="1:7" x14ac:dyDescent="0.6">
      <c r="A5" t="s">
        <v>6</v>
      </c>
      <c r="B5" s="1">
        <f>SUM(表格1[每月撥款])</f>
        <v>7606870.8976247376</v>
      </c>
    </row>
    <row r="6" spans="1:7" x14ac:dyDescent="0.6">
      <c r="A6" t="s">
        <v>5</v>
      </c>
      <c r="B6" s="1">
        <f>SUM(表格1[利息])</f>
        <v>2233129.1023752615</v>
      </c>
    </row>
    <row r="7" spans="1:7" x14ac:dyDescent="0.6">
      <c r="A7" t="s">
        <v>14</v>
      </c>
      <c r="B7" s="5">
        <v>0.02</v>
      </c>
    </row>
    <row r="8" spans="1:7" x14ac:dyDescent="0.6">
      <c r="A8" t="s">
        <v>16</v>
      </c>
      <c r="B8" s="5">
        <v>0.01</v>
      </c>
    </row>
    <row r="9" spans="1:7" x14ac:dyDescent="0.6">
      <c r="A9" t="s">
        <v>18</v>
      </c>
      <c r="B9" s="7">
        <v>27300</v>
      </c>
    </row>
    <row r="10" spans="1:7" x14ac:dyDescent="0.6">
      <c r="A10" t="s">
        <v>19</v>
      </c>
      <c r="B10" s="7">
        <v>18200</v>
      </c>
    </row>
    <row r="16" spans="1:7" x14ac:dyDescent="0.6">
      <c r="A16" s="10" t="s">
        <v>21</v>
      </c>
      <c r="G16" s="10" t="s">
        <v>22</v>
      </c>
    </row>
    <row r="17" spans="1:11" x14ac:dyDescent="0.6">
      <c r="A17" s="3" t="s">
        <v>2</v>
      </c>
      <c r="B17" s="3" t="s">
        <v>17</v>
      </c>
      <c r="C17" s="3" t="s">
        <v>3</v>
      </c>
      <c r="D17" s="3" t="s">
        <v>4</v>
      </c>
      <c r="E17" s="3" t="s">
        <v>7</v>
      </c>
      <c r="G17" s="3" t="s">
        <v>8</v>
      </c>
      <c r="H17" s="3" t="s">
        <v>9</v>
      </c>
      <c r="I17" s="3" t="s">
        <v>10</v>
      </c>
      <c r="J17" s="3" t="s">
        <v>15</v>
      </c>
      <c r="K17" s="3" t="s">
        <v>11</v>
      </c>
    </row>
    <row r="18" spans="1:11" x14ac:dyDescent="0.6">
      <c r="A18" s="6">
        <v>0</v>
      </c>
      <c r="B18" s="6">
        <v>65</v>
      </c>
      <c r="C18" s="1">
        <f>第1個月金額</f>
        <v>27300</v>
      </c>
      <c r="D18" s="1"/>
      <c r="E18" s="1">
        <f>表格1[[#This Row],[每月撥款]]</f>
        <v>27300</v>
      </c>
      <c r="G18" s="1">
        <f>表格1[[#This Row],[期數]]</f>
        <v>0</v>
      </c>
      <c r="H18" s="1">
        <f>表格1[[#This Row],[每月撥款]]</f>
        <v>27300</v>
      </c>
      <c r="I18" s="1"/>
      <c r="J18" s="1"/>
      <c r="K18" s="1">
        <f>房屋現值-H18</f>
        <v>17972700</v>
      </c>
    </row>
    <row r="19" spans="1:11" x14ac:dyDescent="0.6">
      <c r="A19" s="6">
        <v>1</v>
      </c>
      <c r="B19" s="6">
        <f>IF(MOD(表格1[[#This Row],[期數]],12)=0,B18+1,B18)</f>
        <v>65</v>
      </c>
      <c r="C19" s="1">
        <f>IF(表格1[[#This Row],[期數]]&lt;173,第1個月金額-表格1[[#This Row],[利息]],第174個月金額)</f>
        <v>27265.087437668015</v>
      </c>
      <c r="D19" s="1">
        <f t="shared" ref="D19:D82" si="0">E18*貸款利率/12</f>
        <v>34.91256233198424</v>
      </c>
      <c r="E19" s="1">
        <f>E18+表格1[[#This Row],[每月撥款]]+表格1[[#This Row],[利息]]</f>
        <v>54600</v>
      </c>
      <c r="G19" s="1">
        <f>表格1[[#This Row],[期數]]</f>
        <v>1</v>
      </c>
      <c r="H19" s="1">
        <f>表格1[[#This Row],[每月撥款]]</f>
        <v>27265.087437668015</v>
      </c>
      <c r="I19" s="1">
        <f t="shared" ref="I19:I82" si="1">K18*((1+投資報酬率)^(1/12)-1)</f>
        <v>29683.375265021612</v>
      </c>
      <c r="J19" s="1">
        <v>25000</v>
      </c>
      <c r="K19" s="1">
        <f>K18+表格3[[#This Row],[收益]]-表格3[[#This Row],[每月撥款]]-表格3[[#This Row],[租金]]</f>
        <v>17950118.287827354</v>
      </c>
    </row>
    <row r="20" spans="1:11" x14ac:dyDescent="0.6">
      <c r="A20" s="6">
        <v>2</v>
      </c>
      <c r="B20" s="6">
        <f>IF(MOD(表格1[[#This Row],[期數]],12)=0,B19+1,B19)</f>
        <v>65</v>
      </c>
      <c r="C20" s="1">
        <f>IF(表格1[[#This Row],[期數]]&lt;173,第1個月金額-表格1[[#This Row],[利息]],第174個月金額)</f>
        <v>27230.17487533603</v>
      </c>
      <c r="D20" s="1">
        <f t="shared" si="0"/>
        <v>69.825124663968481</v>
      </c>
      <c r="E20" s="1">
        <f>E19+表格1[[#This Row],[每月撥款]]+表格1[[#This Row],[利息]]</f>
        <v>81900</v>
      </c>
      <c r="G20" s="1">
        <f>表格1[[#This Row],[期數]]</f>
        <v>2</v>
      </c>
      <c r="H20" s="1">
        <f>表格1[[#This Row],[每月撥款]]</f>
        <v>27230.17487533603</v>
      </c>
      <c r="I20" s="1">
        <f t="shared" si="1"/>
        <v>29646.079731431924</v>
      </c>
      <c r="J20" s="1">
        <f t="shared" ref="J20:J83" si="2">J19*(1+NOMINAL($B$8,12)/12)</f>
        <v>25020.738452858655</v>
      </c>
      <c r="K20" s="1">
        <f>K19+表格3[[#This Row],[收益]]-表格3[[#This Row],[每月撥款]]-表格3[[#This Row],[租金]]</f>
        <v>17927513.454230588</v>
      </c>
    </row>
    <row r="21" spans="1:11" x14ac:dyDescent="0.6">
      <c r="A21" s="6">
        <v>3</v>
      </c>
      <c r="B21" s="6">
        <f>IF(MOD(表格1[[#This Row],[期數]],12)=0,B20+1,B20)</f>
        <v>65</v>
      </c>
      <c r="C21" s="1">
        <f>IF(表格1[[#This Row],[期數]]&lt;173,第1個月金額-表格1[[#This Row],[利息]],第174個月金額)</f>
        <v>27195.262313004048</v>
      </c>
      <c r="D21" s="1">
        <f t="shared" si="0"/>
        <v>104.7376869959527</v>
      </c>
      <c r="E21" s="1">
        <f>E20+表格1[[#This Row],[每月撥款]]+表格1[[#This Row],[利息]]</f>
        <v>109200</v>
      </c>
      <c r="G21" s="1">
        <f>表格1[[#This Row],[期數]]</f>
        <v>3</v>
      </c>
      <c r="H21" s="1">
        <f>表格1[[#This Row],[每月撥款]]</f>
        <v>27195.262313004048</v>
      </c>
      <c r="I21" s="1">
        <f t="shared" si="1"/>
        <v>29608.746010930488</v>
      </c>
      <c r="J21" s="1">
        <f t="shared" si="2"/>
        <v>25041.494109054387</v>
      </c>
      <c r="K21" s="1">
        <f>K20+表格3[[#This Row],[收益]]-表格3[[#This Row],[每月撥款]]-表格3[[#This Row],[租金]]</f>
        <v>17904885.44381946</v>
      </c>
    </row>
    <row r="22" spans="1:11" x14ac:dyDescent="0.6">
      <c r="A22" s="6">
        <v>4</v>
      </c>
      <c r="B22" s="6">
        <f>IF(MOD(表格1[[#This Row],[期數]],12)=0,B21+1,B21)</f>
        <v>65</v>
      </c>
      <c r="C22" s="1">
        <f>IF(表格1[[#This Row],[期數]]&lt;173,第1個月金額-表格1[[#This Row],[利息]],第174個月金額)</f>
        <v>27160.349750672063</v>
      </c>
      <c r="D22" s="1">
        <f t="shared" si="0"/>
        <v>139.65024932793696</v>
      </c>
      <c r="E22" s="1">
        <f>E21+表格1[[#This Row],[每月撥款]]+表格1[[#This Row],[利息]]</f>
        <v>136500</v>
      </c>
      <c r="G22" s="1">
        <f>表格1[[#This Row],[期數]]</f>
        <v>4</v>
      </c>
      <c r="H22" s="1">
        <f>表格1[[#This Row],[每月撥款]]</f>
        <v>27160.349750672063</v>
      </c>
      <c r="I22" s="1">
        <f t="shared" si="1"/>
        <v>29571.374012035812</v>
      </c>
      <c r="J22" s="1">
        <f t="shared" si="2"/>
        <v>25062.266982858022</v>
      </c>
      <c r="K22" s="1">
        <f>K21+表格3[[#This Row],[收益]]-表格3[[#This Row],[每月撥款]]-表格3[[#This Row],[租金]]</f>
        <v>17882234.201097965</v>
      </c>
    </row>
    <row r="23" spans="1:11" x14ac:dyDescent="0.6">
      <c r="A23" s="6">
        <v>5</v>
      </c>
      <c r="B23" s="6">
        <f>IF(MOD(表格1[[#This Row],[期數]],12)=0,B22+1,B22)</f>
        <v>65</v>
      </c>
      <c r="C23" s="1">
        <f>IF(表格1[[#This Row],[期數]]&lt;173,第1個月金額-表格1[[#This Row],[利息]],第174個月金額)</f>
        <v>27125.437188340078</v>
      </c>
      <c r="D23" s="1">
        <f t="shared" si="0"/>
        <v>174.56281165992118</v>
      </c>
      <c r="E23" s="1">
        <f>E22+表格1[[#This Row],[每月撥款]]+表格1[[#This Row],[利息]]</f>
        <v>163800</v>
      </c>
      <c r="G23" s="1">
        <f>表格1[[#This Row],[期數]]</f>
        <v>5</v>
      </c>
      <c r="H23" s="1">
        <f>表格1[[#This Row],[每月撥款]]</f>
        <v>27125.437188340078</v>
      </c>
      <c r="I23" s="1">
        <f t="shared" si="1"/>
        <v>29533.963643091738</v>
      </c>
      <c r="J23" s="1">
        <f t="shared" si="2"/>
        <v>25083.057088552221</v>
      </c>
      <c r="K23" s="1">
        <f>K22+表格3[[#This Row],[收益]]-表格3[[#This Row],[每月撥款]]-表格3[[#This Row],[租金]]</f>
        <v>17859559.670464166</v>
      </c>
    </row>
    <row r="24" spans="1:11" x14ac:dyDescent="0.6">
      <c r="A24" s="6">
        <v>6</v>
      </c>
      <c r="B24" s="6">
        <f>IF(MOD(表格1[[#This Row],[期數]],12)=0,B23+1,B23)</f>
        <v>65</v>
      </c>
      <c r="C24" s="1">
        <f>IF(表格1[[#This Row],[期數]]&lt;173,第1個月金額-表格1[[#This Row],[利息]],第174個月金額)</f>
        <v>27090.524626008093</v>
      </c>
      <c r="D24" s="1">
        <f t="shared" si="0"/>
        <v>209.4753739919054</v>
      </c>
      <c r="E24" s="1">
        <f>E23+表格1[[#This Row],[每月撥款]]+表格1[[#This Row],[利息]]</f>
        <v>191100</v>
      </c>
      <c r="G24" s="1">
        <f>表格1[[#This Row],[期數]]</f>
        <v>6</v>
      </c>
      <c r="H24" s="1">
        <f>表格1[[#This Row],[每月撥款]]</f>
        <v>27090.524626008093</v>
      </c>
      <c r="I24" s="1">
        <f t="shared" si="1"/>
        <v>29496.514812267134</v>
      </c>
      <c r="J24" s="1">
        <f t="shared" si="2"/>
        <v>25103.864440431495</v>
      </c>
      <c r="K24" s="1">
        <f>K23+表格3[[#This Row],[收益]]-表格3[[#This Row],[每月撥款]]-表格3[[#This Row],[租金]]</f>
        <v>17836861.796209995</v>
      </c>
    </row>
    <row r="25" spans="1:11" x14ac:dyDescent="0.6">
      <c r="A25" s="6">
        <v>7</v>
      </c>
      <c r="B25" s="6">
        <f>IF(MOD(表格1[[#This Row],[期數]],12)=0,B24+1,B24)</f>
        <v>65</v>
      </c>
      <c r="C25" s="1">
        <f>IF(表格1[[#This Row],[期數]]&lt;173,第1個月金額-表格1[[#This Row],[利息]],第174個月金額)</f>
        <v>27055.612063676112</v>
      </c>
      <c r="D25" s="1">
        <f t="shared" si="0"/>
        <v>244.38793632388968</v>
      </c>
      <c r="E25" s="1">
        <f>E24+表格1[[#This Row],[每月撥款]]+表格1[[#This Row],[利息]]</f>
        <v>218400</v>
      </c>
      <c r="G25" s="1">
        <f>表格1[[#This Row],[期數]]</f>
        <v>7</v>
      </c>
      <c r="H25" s="1">
        <f>表格1[[#This Row],[每月撥款]]</f>
        <v>27055.612063676112</v>
      </c>
      <c r="I25" s="1">
        <f t="shared" si="1"/>
        <v>29459.027427555611</v>
      </c>
      <c r="J25" s="1">
        <f t="shared" si="2"/>
        <v>25124.689052802212</v>
      </c>
      <c r="K25" s="1">
        <f>K24+表格3[[#This Row],[收益]]-表格3[[#This Row],[每月撥款]]-表格3[[#This Row],[租金]]</f>
        <v>17814140.522521071</v>
      </c>
    </row>
    <row r="26" spans="1:11" x14ac:dyDescent="0.6">
      <c r="A26" s="6">
        <v>8</v>
      </c>
      <c r="B26" s="6">
        <f>IF(MOD(表格1[[#This Row],[期數]],12)=0,B25+1,B25)</f>
        <v>65</v>
      </c>
      <c r="C26" s="1">
        <f>IF(表格1[[#This Row],[期數]]&lt;173,第1個月金額-表格1[[#This Row],[利息]],第174個月金額)</f>
        <v>27020.699501344126</v>
      </c>
      <c r="D26" s="1">
        <f t="shared" si="0"/>
        <v>279.30049865587392</v>
      </c>
      <c r="E26" s="1">
        <f>E25+表格1[[#This Row],[每月撥款]]+表格1[[#This Row],[利息]]</f>
        <v>245700</v>
      </c>
      <c r="G26" s="1">
        <f>表格1[[#This Row],[期數]]</f>
        <v>8</v>
      </c>
      <c r="H26" s="1">
        <f>表格1[[#This Row],[每月撥款]]</f>
        <v>27020.699501344126</v>
      </c>
      <c r="I26" s="1">
        <f t="shared" si="1"/>
        <v>29421.501396775173</v>
      </c>
      <c r="J26" s="1">
        <f t="shared" si="2"/>
        <v>25145.530939982607</v>
      </c>
      <c r="K26" s="1">
        <f>K25+表格3[[#This Row],[收益]]-表格3[[#This Row],[每月撥款]]-表格3[[#This Row],[租金]]</f>
        <v>17791395.793476522</v>
      </c>
    </row>
    <row r="27" spans="1:11" x14ac:dyDescent="0.6">
      <c r="A27" s="6">
        <v>9</v>
      </c>
      <c r="B27" s="6">
        <f>IF(MOD(表格1[[#This Row],[期數]],12)=0,B26+1,B26)</f>
        <v>65</v>
      </c>
      <c r="C27" s="1">
        <f>IF(表格1[[#This Row],[期數]]&lt;173,第1個月金額-表格1[[#This Row],[利息]],第174個月金額)</f>
        <v>26985.786939012141</v>
      </c>
      <c r="D27" s="1">
        <f t="shared" si="0"/>
        <v>314.21306098785811</v>
      </c>
      <c r="E27" s="1">
        <f>E26+表格1[[#This Row],[每月撥款]]+表格1[[#This Row],[利息]]</f>
        <v>273000</v>
      </c>
      <c r="G27" s="1">
        <f>表格1[[#This Row],[期數]]</f>
        <v>9</v>
      </c>
      <c r="H27" s="1">
        <f>表格1[[#This Row],[每月撥款]]</f>
        <v>26985.786939012141</v>
      </c>
      <c r="I27" s="1">
        <f t="shared" si="1"/>
        <v>29383.936627567953</v>
      </c>
      <c r="J27" s="1">
        <f t="shared" si="2"/>
        <v>25166.390116302795</v>
      </c>
      <c r="K27" s="1">
        <f>K26+表格3[[#This Row],[收益]]-表格3[[#This Row],[每月撥款]]-表格3[[#This Row],[租金]]</f>
        <v>17768627.553048771</v>
      </c>
    </row>
    <row r="28" spans="1:11" x14ac:dyDescent="0.6">
      <c r="A28" s="6">
        <v>10</v>
      </c>
      <c r="B28" s="6">
        <f>IF(MOD(表格1[[#This Row],[期數]],12)=0,B27+1,B27)</f>
        <v>65</v>
      </c>
      <c r="C28" s="1">
        <f>IF(表格1[[#This Row],[期數]]&lt;173,第1個月金額-表格1[[#This Row],[利息]],第174個月金額)</f>
        <v>26950.874376680156</v>
      </c>
      <c r="D28" s="1">
        <f t="shared" si="0"/>
        <v>349.12562331984236</v>
      </c>
      <c r="E28" s="1">
        <f>E27+表格1[[#This Row],[每月撥款]]+表格1[[#This Row],[利息]]</f>
        <v>300300</v>
      </c>
      <c r="G28" s="1">
        <f>表格1[[#This Row],[期數]]</f>
        <v>10</v>
      </c>
      <c r="H28" s="1">
        <f>表格1[[#This Row],[每月撥款]]</f>
        <v>26950.874376680156</v>
      </c>
      <c r="I28" s="1">
        <f t="shared" si="1"/>
        <v>29346.333027399854</v>
      </c>
      <c r="J28" s="1">
        <f t="shared" si="2"/>
        <v>25187.266596104771</v>
      </c>
      <c r="K28" s="1">
        <f>K27+表格3[[#This Row],[收益]]-表格3[[#This Row],[每月撥款]]-表格3[[#This Row],[租金]]</f>
        <v>17745835.745103385</v>
      </c>
    </row>
    <row r="29" spans="1:11" x14ac:dyDescent="0.6">
      <c r="A29" s="6">
        <v>11</v>
      </c>
      <c r="B29" s="6">
        <f>IF(MOD(表格1[[#This Row],[期數]],12)=0,B28+1,B28)</f>
        <v>65</v>
      </c>
      <c r="C29" s="1">
        <f>IF(表格1[[#This Row],[期數]]&lt;173,第1個月金額-表格1[[#This Row],[利息]],第174個月金額)</f>
        <v>26915.961814348175</v>
      </c>
      <c r="D29" s="1">
        <f t="shared" si="0"/>
        <v>384.03818565182661</v>
      </c>
      <c r="E29" s="1">
        <f>E28+表格1[[#This Row],[每月撥款]]+表格1[[#This Row],[利息]]</f>
        <v>327600</v>
      </c>
      <c r="G29" s="1">
        <f>表格1[[#This Row],[期數]]</f>
        <v>11</v>
      </c>
      <c r="H29" s="1">
        <f>表格1[[#This Row],[每月撥款]]</f>
        <v>26915.961814348175</v>
      </c>
      <c r="I29" s="1">
        <f t="shared" si="1"/>
        <v>29308.690503560301</v>
      </c>
      <c r="J29" s="1">
        <f t="shared" si="2"/>
        <v>25208.160393742437</v>
      </c>
      <c r="K29" s="1">
        <f>K28+表格3[[#This Row],[收益]]-表格3[[#This Row],[每月撥款]]-表格3[[#This Row],[租金]]</f>
        <v>17723020.313398857</v>
      </c>
    </row>
    <row r="30" spans="1:11" x14ac:dyDescent="0.6">
      <c r="A30" s="6">
        <v>12</v>
      </c>
      <c r="B30" s="6">
        <f>IF(MOD(表格1[[#This Row],[期數]],12)=0,B29+1,B29)</f>
        <v>66</v>
      </c>
      <c r="C30" s="1">
        <f>IF(表格1[[#This Row],[期數]]&lt;173,第1個月金額-表格1[[#This Row],[利息]],第174個月金額)</f>
        <v>26881.04925201619</v>
      </c>
      <c r="D30" s="1">
        <f t="shared" si="0"/>
        <v>418.9507479838108</v>
      </c>
      <c r="E30" s="1">
        <f>E29+表格1[[#This Row],[每月撥款]]+表格1[[#This Row],[利息]]</f>
        <v>354900</v>
      </c>
      <c r="G30" s="1">
        <f>表格1[[#This Row],[期數]]</f>
        <v>12</v>
      </c>
      <c r="H30" s="1">
        <f>表格1[[#This Row],[每月撥款]]</f>
        <v>26881.04925201619</v>
      </c>
      <c r="I30" s="1">
        <f t="shared" si="1"/>
        <v>29271.008963161861</v>
      </c>
      <c r="J30" s="1">
        <f t="shared" si="2"/>
        <v>25229.071523581599</v>
      </c>
      <c r="K30" s="1">
        <f>K29+表格3[[#This Row],[收益]]-表格3[[#This Row],[每月撥款]]-表格3[[#This Row],[租金]]</f>
        <v>17700181.201586422</v>
      </c>
    </row>
    <row r="31" spans="1:11" x14ac:dyDescent="0.6">
      <c r="A31" s="6">
        <v>13</v>
      </c>
      <c r="B31" s="6">
        <f>IF(MOD(表格1[[#This Row],[期數]],12)=0,B30+1,B30)</f>
        <v>66</v>
      </c>
      <c r="C31" s="1">
        <f>IF(表格1[[#This Row],[期數]]&lt;173,第1個月金額-表格1[[#This Row],[利息]],第174個月金額)</f>
        <v>26846.136689684205</v>
      </c>
      <c r="D31" s="1">
        <f t="shared" si="0"/>
        <v>453.8633103157951</v>
      </c>
      <c r="E31" s="1">
        <f>E30+表格1[[#This Row],[每月撥款]]+表格1[[#This Row],[利息]]</f>
        <v>382200</v>
      </c>
      <c r="G31" s="1">
        <f>表格1[[#This Row],[期數]]</f>
        <v>13</v>
      </c>
      <c r="H31" s="1">
        <f>表格1[[#This Row],[每月撥款]]</f>
        <v>26846.136689684205</v>
      </c>
      <c r="I31" s="1">
        <f t="shared" si="1"/>
        <v>29233.288313139979</v>
      </c>
      <c r="J31" s="1">
        <f t="shared" si="2"/>
        <v>25249.999999999975</v>
      </c>
      <c r="K31" s="1">
        <f>K30+表格3[[#This Row],[收益]]-表格3[[#This Row],[每月撥款]]-表格3[[#This Row],[租金]]</f>
        <v>17677318.353209876</v>
      </c>
    </row>
    <row r="32" spans="1:11" x14ac:dyDescent="0.6">
      <c r="A32" s="6">
        <v>14</v>
      </c>
      <c r="B32" s="6">
        <f>IF(MOD(表格1[[#This Row],[期數]],12)=0,B31+1,B31)</f>
        <v>66</v>
      </c>
      <c r="C32" s="1">
        <f>IF(表格1[[#This Row],[期數]]&lt;173,第1個月金額-表格1[[#This Row],[利息]],第174個月金額)</f>
        <v>26811.22412735222</v>
      </c>
      <c r="D32" s="1">
        <f t="shared" si="0"/>
        <v>488.77587264777935</v>
      </c>
      <c r="E32" s="1">
        <f>E31+表格1[[#This Row],[每月撥款]]+表格1[[#This Row],[利息]]</f>
        <v>409500</v>
      </c>
      <c r="G32" s="1">
        <f>表格1[[#This Row],[期數]]</f>
        <v>14</v>
      </c>
      <c r="H32" s="1">
        <f>表格1[[#This Row],[每月撥款]]</f>
        <v>26811.22412735222</v>
      </c>
      <c r="I32" s="1">
        <f t="shared" si="1"/>
        <v>29195.528460252637</v>
      </c>
      <c r="J32" s="1">
        <f t="shared" si="2"/>
        <v>25270.945837387215</v>
      </c>
      <c r="K32" s="1">
        <f>K31+表格3[[#This Row],[收益]]-表格3[[#This Row],[每月撥款]]-表格3[[#This Row],[租金]]</f>
        <v>17654431.71170539</v>
      </c>
    </row>
    <row r="33" spans="1:11" x14ac:dyDescent="0.6">
      <c r="A33" s="6">
        <v>15</v>
      </c>
      <c r="B33" s="6">
        <f>IF(MOD(表格1[[#This Row],[期數]],12)=0,B32+1,B32)</f>
        <v>66</v>
      </c>
      <c r="C33" s="1">
        <f>IF(表格1[[#This Row],[期數]]&lt;173,第1個月金額-表格1[[#This Row],[利息]],第174個月金額)</f>
        <v>26776.311565020238</v>
      </c>
      <c r="D33" s="1">
        <f t="shared" si="0"/>
        <v>523.68843497976354</v>
      </c>
      <c r="E33" s="1">
        <f>E32+表格1[[#This Row],[每月撥款]]+表格1[[#This Row],[利息]]</f>
        <v>436800</v>
      </c>
      <c r="G33" s="1">
        <f>表格1[[#This Row],[期數]]</f>
        <v>15</v>
      </c>
      <c r="H33" s="1">
        <f>表格1[[#This Row],[每月撥款]]</f>
        <v>26776.311565020238</v>
      </c>
      <c r="I33" s="1">
        <f t="shared" si="1"/>
        <v>29157.729311080078</v>
      </c>
      <c r="J33" s="1">
        <f t="shared" si="2"/>
        <v>25291.909050144906</v>
      </c>
      <c r="K33" s="1">
        <f>K32+表格3[[#This Row],[收益]]-表格3[[#This Row],[每月撥款]]-表格3[[#This Row],[租金]]</f>
        <v>17631521.220401306</v>
      </c>
    </row>
    <row r="34" spans="1:11" x14ac:dyDescent="0.6">
      <c r="A34" s="6">
        <v>16</v>
      </c>
      <c r="B34" s="6">
        <f>IF(MOD(表格1[[#This Row],[期數]],12)=0,B33+1,B33)</f>
        <v>66</v>
      </c>
      <c r="C34" s="1">
        <f>IF(表格1[[#This Row],[期數]]&lt;173,第1個月金額-表格1[[#This Row],[利息]],第174個月金額)</f>
        <v>26741.399002688253</v>
      </c>
      <c r="D34" s="1">
        <f t="shared" si="0"/>
        <v>558.60099731174785</v>
      </c>
      <c r="E34" s="1">
        <f>E33+表格1[[#This Row],[每月撥款]]+表格1[[#This Row],[利息]]</f>
        <v>464100</v>
      </c>
      <c r="G34" s="1">
        <f>表格1[[#This Row],[期數]]</f>
        <v>16</v>
      </c>
      <c r="H34" s="1">
        <f>表格1[[#This Row],[每月撥款]]</f>
        <v>26741.399002688253</v>
      </c>
      <c r="I34" s="1">
        <f t="shared" si="1"/>
        <v>29119.890772024446</v>
      </c>
      <c r="J34" s="1">
        <f t="shared" si="2"/>
        <v>25312.889652686579</v>
      </c>
      <c r="K34" s="1">
        <f>K33+表格3[[#This Row],[收益]]-表格3[[#This Row],[每月撥款]]-表格3[[#This Row],[租金]]</f>
        <v>17608586.822517954</v>
      </c>
    </row>
    <row r="35" spans="1:11" x14ac:dyDescent="0.6">
      <c r="A35" s="6">
        <v>17</v>
      </c>
      <c r="B35" s="6">
        <f>IF(MOD(表格1[[#This Row],[期數]],12)=0,B34+1,B34)</f>
        <v>66</v>
      </c>
      <c r="C35" s="1">
        <f>IF(表格1[[#This Row],[期數]]&lt;173,第1個月金額-表格1[[#This Row],[利息]],第174個月金額)</f>
        <v>26706.486440356268</v>
      </c>
      <c r="D35" s="1">
        <f t="shared" si="0"/>
        <v>593.51355964373204</v>
      </c>
      <c r="E35" s="1">
        <f>E34+表格1[[#This Row],[每月撥款]]+表格1[[#This Row],[利息]]</f>
        <v>491399.99999999994</v>
      </c>
      <c r="G35" s="1">
        <f>表格1[[#This Row],[期數]]</f>
        <v>17</v>
      </c>
      <c r="H35" s="1">
        <f>表格1[[#This Row],[每月撥款]]</f>
        <v>26706.486440356268</v>
      </c>
      <c r="I35" s="1">
        <f t="shared" si="1"/>
        <v>29082.012749309506</v>
      </c>
      <c r="J35" s="1">
        <f t="shared" si="2"/>
        <v>25333.887659437722</v>
      </c>
      <c r="K35" s="1">
        <f>K34+表格3[[#This Row],[收益]]-表格3[[#This Row],[每月撥款]]-表格3[[#This Row],[租金]]</f>
        <v>17585628.46116747</v>
      </c>
    </row>
    <row r="36" spans="1:11" x14ac:dyDescent="0.6">
      <c r="A36" s="6">
        <v>18</v>
      </c>
      <c r="B36" s="6">
        <f>IF(MOD(表格1[[#This Row],[期數]],12)=0,B35+1,B35)</f>
        <v>66</v>
      </c>
      <c r="C36" s="1">
        <f>IF(表格1[[#This Row],[期數]]&lt;173,第1個月金額-表格1[[#This Row],[利息]],第174個月金額)</f>
        <v>26671.573878024283</v>
      </c>
      <c r="D36" s="1">
        <f t="shared" si="0"/>
        <v>628.42612197571623</v>
      </c>
      <c r="E36" s="1">
        <f>E35+表格1[[#This Row],[每月撥款]]+表格1[[#This Row],[利息]]</f>
        <v>518699.99999999994</v>
      </c>
      <c r="G36" s="1">
        <f>表格1[[#This Row],[期數]]</f>
        <v>18</v>
      </c>
      <c r="H36" s="1">
        <f>表格1[[#This Row],[每月撥款]]</f>
        <v>26671.573878024283</v>
      </c>
      <c r="I36" s="1">
        <f t="shared" si="1"/>
        <v>29044.095148980316</v>
      </c>
      <c r="J36" s="1">
        <f t="shared" si="2"/>
        <v>25354.903084835791</v>
      </c>
      <c r="K36" s="1">
        <f>K35+表格3[[#This Row],[收益]]-表格3[[#This Row],[每月撥款]]-表格3[[#This Row],[租金]]</f>
        <v>17562646.07935359</v>
      </c>
    </row>
    <row r="37" spans="1:11" x14ac:dyDescent="0.6">
      <c r="A37" s="6">
        <v>19</v>
      </c>
      <c r="B37" s="6">
        <f>IF(MOD(表格1[[#This Row],[期數]],12)=0,B36+1,B36)</f>
        <v>66</v>
      </c>
      <c r="C37" s="1">
        <f>IF(表格1[[#This Row],[期數]]&lt;173,第1個月金額-表格1[[#This Row],[利息]],第174個月金額)</f>
        <v>26636.661315692301</v>
      </c>
      <c r="D37" s="1">
        <f t="shared" si="0"/>
        <v>663.33868430770042</v>
      </c>
      <c r="E37" s="1">
        <f>E36+表格1[[#This Row],[每月撥款]]+表格1[[#This Row],[利息]]</f>
        <v>545999.99999999988</v>
      </c>
      <c r="G37" s="1">
        <f>表格1[[#This Row],[期數]]</f>
        <v>19</v>
      </c>
      <c r="H37" s="1">
        <f>表格1[[#This Row],[每月撥款]]</f>
        <v>26636.661315692301</v>
      </c>
      <c r="I37" s="1">
        <f t="shared" si="1"/>
        <v>29006.137876902922</v>
      </c>
      <c r="J37" s="1">
        <f t="shared" si="2"/>
        <v>25375.935943330216</v>
      </c>
      <c r="K37" s="1">
        <f>K36+表格3[[#This Row],[收益]]-表格3[[#This Row],[每月撥款]]-表格3[[#This Row],[租金]]</f>
        <v>17539639.619971469</v>
      </c>
    </row>
    <row r="38" spans="1:11" x14ac:dyDescent="0.6">
      <c r="A38" s="6">
        <v>20</v>
      </c>
      <c r="B38" s="6">
        <f>IF(MOD(表格1[[#This Row],[期數]],12)=0,B37+1,B37)</f>
        <v>66</v>
      </c>
      <c r="C38" s="1">
        <f>IF(表格1[[#This Row],[期數]]&lt;173,第1個月金額-表格1[[#This Row],[利息]],第174個月金額)</f>
        <v>26601.748753360316</v>
      </c>
      <c r="D38" s="1">
        <f t="shared" si="0"/>
        <v>698.25124663968461</v>
      </c>
      <c r="E38" s="1">
        <f>E37+表格1[[#This Row],[每月撥款]]+表格1[[#This Row],[利息]]</f>
        <v>573299.99999999988</v>
      </c>
      <c r="G38" s="1">
        <f>表格1[[#This Row],[期數]]</f>
        <v>20</v>
      </c>
      <c r="H38" s="1">
        <f>表格1[[#This Row],[每月撥款]]</f>
        <v>26601.748753360316</v>
      </c>
      <c r="I38" s="1">
        <f t="shared" si="1"/>
        <v>28968.140838764022</v>
      </c>
      <c r="J38" s="1">
        <f t="shared" si="2"/>
        <v>25396.986249382415</v>
      </c>
      <c r="K38" s="1">
        <f>K37+表格3[[#This Row],[收益]]-表格3[[#This Row],[每月撥款]]-表格3[[#This Row],[租金]]</f>
        <v>17516609.025807489</v>
      </c>
    </row>
    <row r="39" spans="1:11" x14ac:dyDescent="0.6">
      <c r="A39" s="6">
        <v>21</v>
      </c>
      <c r="B39" s="6">
        <f>IF(MOD(表格1[[#This Row],[期數]],12)=0,B38+1,B38)</f>
        <v>66</v>
      </c>
      <c r="C39" s="1">
        <f>IF(表格1[[#This Row],[期數]]&lt;173,第1個月金額-表格1[[#This Row],[利息]],第174個月金額)</f>
        <v>26566.836191028331</v>
      </c>
      <c r="D39" s="1">
        <f t="shared" si="0"/>
        <v>733.1638089716688</v>
      </c>
      <c r="E39" s="1">
        <f>E38+表格1[[#This Row],[每月撥款]]+表格1[[#This Row],[利息]]</f>
        <v>600599.99999999988</v>
      </c>
      <c r="G39" s="1">
        <f>表格1[[#This Row],[期數]]</f>
        <v>21</v>
      </c>
      <c r="H39" s="1">
        <f>表格1[[#This Row],[每月撥款]]</f>
        <v>26566.836191028331</v>
      </c>
      <c r="I39" s="1">
        <f t="shared" si="1"/>
        <v>28930.10394007068</v>
      </c>
      <c r="J39" s="1">
        <f t="shared" si="2"/>
        <v>25418.054017465802</v>
      </c>
      <c r="K39" s="1">
        <f>K38+表格3[[#This Row],[收益]]-表格3[[#This Row],[每月撥款]]-表格3[[#This Row],[租金]]</f>
        <v>17493554.239539064</v>
      </c>
    </row>
    <row r="40" spans="1:11" x14ac:dyDescent="0.6">
      <c r="A40" s="6">
        <v>22</v>
      </c>
      <c r="B40" s="6">
        <f>IF(MOD(表格1[[#This Row],[期數]],12)=0,B39+1,B39)</f>
        <v>66</v>
      </c>
      <c r="C40" s="1">
        <f>IF(表格1[[#This Row],[期數]]&lt;173,第1個月金額-表格1[[#This Row],[利息]],第174個月金額)</f>
        <v>26531.923628696346</v>
      </c>
      <c r="D40" s="1">
        <f t="shared" si="0"/>
        <v>768.0763713036531</v>
      </c>
      <c r="E40" s="1">
        <f>E39+表格1[[#This Row],[每月撥款]]+表格1[[#This Row],[利息]]</f>
        <v>627899.99999999988</v>
      </c>
      <c r="G40" s="1">
        <f>表格1[[#This Row],[期數]]</f>
        <v>22</v>
      </c>
      <c r="H40" s="1">
        <f>表格1[[#This Row],[每月撥款]]</f>
        <v>26531.923628696346</v>
      </c>
      <c r="I40" s="1">
        <f t="shared" si="1"/>
        <v>28892.027086149985</v>
      </c>
      <c r="J40" s="1">
        <f t="shared" si="2"/>
        <v>25439.139262065801</v>
      </c>
      <c r="K40" s="1">
        <f>K39+表格3[[#This Row],[收益]]-表格3[[#This Row],[每月撥款]]-表格3[[#This Row],[租金]]</f>
        <v>17470475.203734454</v>
      </c>
    </row>
    <row r="41" spans="1:11" x14ac:dyDescent="0.6">
      <c r="A41" s="6">
        <v>23</v>
      </c>
      <c r="B41" s="6">
        <f>IF(MOD(表格1[[#This Row],[期數]],12)=0,B40+1,B40)</f>
        <v>66</v>
      </c>
      <c r="C41" s="1">
        <f>IF(表格1[[#This Row],[期數]]&lt;173,第1個月金額-表格1[[#This Row],[利息]],第174個月金額)</f>
        <v>26497.011066364365</v>
      </c>
      <c r="D41" s="1">
        <f t="shared" si="0"/>
        <v>802.9889336356373</v>
      </c>
      <c r="E41" s="1">
        <f>E40+表格1[[#This Row],[每月撥款]]+表格1[[#This Row],[利息]]</f>
        <v>655199.99999999988</v>
      </c>
      <c r="G41" s="1">
        <f>表格1[[#This Row],[期數]]</f>
        <v>23</v>
      </c>
      <c r="H41" s="1">
        <f>表格1[[#This Row],[每月撥款]]</f>
        <v>26497.011066364365</v>
      </c>
      <c r="I41" s="1">
        <f t="shared" si="1"/>
        <v>28853.910182148742</v>
      </c>
      <c r="J41" s="1">
        <f t="shared" si="2"/>
        <v>25460.241997679845</v>
      </c>
      <c r="K41" s="1">
        <f>K40+表格3[[#This Row],[收益]]-表格3[[#This Row],[每月撥款]]-表格3[[#This Row],[租金]]</f>
        <v>17447371.860852554</v>
      </c>
    </row>
    <row r="42" spans="1:11" x14ac:dyDescent="0.6">
      <c r="A42" s="6">
        <v>24</v>
      </c>
      <c r="B42" s="6">
        <f>IF(MOD(表格1[[#This Row],[期數]],12)=0,B41+1,B41)</f>
        <v>67</v>
      </c>
      <c r="C42" s="1">
        <f>IF(表格1[[#This Row],[期數]]&lt;173,第1個月金額-表格1[[#This Row],[利息]],第174個月金額)</f>
        <v>26462.098504032379</v>
      </c>
      <c r="D42" s="1">
        <f t="shared" si="0"/>
        <v>837.90149596762149</v>
      </c>
      <c r="E42" s="1">
        <f>E41+表格1[[#This Row],[每月撥款]]+表格1[[#This Row],[利息]]</f>
        <v>682499.99999999988</v>
      </c>
      <c r="G42" s="1">
        <f>表格1[[#This Row],[期數]]</f>
        <v>24</v>
      </c>
      <c r="H42" s="1">
        <f>表格1[[#This Row],[每月撥款]]</f>
        <v>26462.098504032379</v>
      </c>
      <c r="I42" s="1">
        <f t="shared" si="1"/>
        <v>28815.753133033144</v>
      </c>
      <c r="J42" s="1">
        <f t="shared" si="2"/>
        <v>25481.362238817397</v>
      </c>
      <c r="K42" s="1">
        <f>K41+表格3[[#This Row],[收益]]-表格3[[#This Row],[每月撥款]]-表格3[[#This Row],[租金]]</f>
        <v>17424244.153242737</v>
      </c>
    </row>
    <row r="43" spans="1:11" x14ac:dyDescent="0.6">
      <c r="A43" s="6">
        <v>25</v>
      </c>
      <c r="B43" s="6">
        <f>IF(MOD(表格1[[#This Row],[期數]],12)=0,B42+1,B42)</f>
        <v>67</v>
      </c>
      <c r="C43" s="1">
        <f>IF(表格1[[#This Row],[期數]]&lt;173,第1個月金額-表格1[[#This Row],[利息]],第174個月金額)</f>
        <v>26427.185941700394</v>
      </c>
      <c r="D43" s="1">
        <f t="shared" si="0"/>
        <v>872.81405829960579</v>
      </c>
      <c r="E43" s="1">
        <f>E42+表格1[[#This Row],[每月撥款]]+表格1[[#This Row],[利息]]</f>
        <v>709799.99999999988</v>
      </c>
      <c r="G43" s="1">
        <f>表格1[[#This Row],[期數]]</f>
        <v>25</v>
      </c>
      <c r="H43" s="1">
        <f>表格1[[#This Row],[每月撥款]]</f>
        <v>26427.185941700394</v>
      </c>
      <c r="I43" s="1">
        <f t="shared" si="1"/>
        <v>28777.555843588492</v>
      </c>
      <c r="J43" s="1">
        <f t="shared" si="2"/>
        <v>25502.499999999956</v>
      </c>
      <c r="K43" s="1">
        <f>K42+表格3[[#This Row],[收益]]-表格3[[#This Row],[每月撥款]]-表格3[[#This Row],[租金]]</f>
        <v>17401092.023144625</v>
      </c>
    </row>
    <row r="44" spans="1:11" x14ac:dyDescent="0.6">
      <c r="A44" s="6">
        <v>26</v>
      </c>
      <c r="B44" s="6">
        <f>IF(MOD(表格1[[#This Row],[期數]],12)=0,B43+1,B43)</f>
        <v>67</v>
      </c>
      <c r="C44" s="1">
        <f>IF(表格1[[#This Row],[期數]]&lt;173,第1個月金額-表格1[[#This Row],[利息]],第174個月金額)</f>
        <v>26392.273379368409</v>
      </c>
      <c r="D44" s="1">
        <f t="shared" si="0"/>
        <v>907.72662063158998</v>
      </c>
      <c r="E44" s="1">
        <f>E43+表格1[[#This Row],[每月撥款]]+表格1[[#This Row],[利息]]</f>
        <v>737099.99999999988</v>
      </c>
      <c r="G44" s="1">
        <f>表格1[[#This Row],[期數]]</f>
        <v>26</v>
      </c>
      <c r="H44" s="1">
        <f>表格1[[#This Row],[每月撥款]]</f>
        <v>26392.273379368409</v>
      </c>
      <c r="I44" s="1">
        <f t="shared" si="1"/>
        <v>28739.318218418826</v>
      </c>
      <c r="J44" s="1">
        <f t="shared" si="2"/>
        <v>25523.655295761069</v>
      </c>
      <c r="K44" s="1">
        <f>K43+表格3[[#This Row],[收益]]-表格3[[#This Row],[每月撥款]]-表格3[[#This Row],[租金]]</f>
        <v>17377915.412687916</v>
      </c>
    </row>
    <row r="45" spans="1:11" x14ac:dyDescent="0.6">
      <c r="A45" s="6">
        <v>27</v>
      </c>
      <c r="B45" s="6">
        <f>IF(MOD(表格1[[#This Row],[期數]],12)=0,B44+1,B44)</f>
        <v>67</v>
      </c>
      <c r="C45" s="1">
        <f>IF(表格1[[#This Row],[期數]]&lt;173,第1個月金額-表格1[[#This Row],[利息]],第174個月金額)</f>
        <v>26357.360817036424</v>
      </c>
      <c r="D45" s="1">
        <f t="shared" si="0"/>
        <v>942.63918296357417</v>
      </c>
      <c r="E45" s="1">
        <f>E44+表格1[[#This Row],[每月撥款]]+表格1[[#This Row],[利息]]</f>
        <v>764399.99999999988</v>
      </c>
      <c r="G45" s="1">
        <f>表格1[[#This Row],[期數]]</f>
        <v>27</v>
      </c>
      <c r="H45" s="1">
        <f>表格1[[#This Row],[每月撥款]]</f>
        <v>26357.360817036424</v>
      </c>
      <c r="I45" s="1">
        <f t="shared" si="1"/>
        <v>28701.040161946639</v>
      </c>
      <c r="J45" s="1">
        <f t="shared" si="2"/>
        <v>25544.828140646336</v>
      </c>
      <c r="K45" s="1">
        <f>K44+表格3[[#This Row],[收益]]-表格3[[#This Row],[每月撥款]]-表格3[[#This Row],[租金]]</f>
        <v>17354714.263892177</v>
      </c>
    </row>
    <row r="46" spans="1:11" x14ac:dyDescent="0.6">
      <c r="A46" s="6">
        <v>28</v>
      </c>
      <c r="B46" s="6">
        <f>IF(MOD(表格1[[#This Row],[期數]],12)=0,B45+1,B45)</f>
        <v>67</v>
      </c>
      <c r="C46" s="1">
        <f>IF(表格1[[#This Row],[期數]]&lt;173,第1個月金額-表格1[[#This Row],[利息]],第174個月金額)</f>
        <v>26322.448254704443</v>
      </c>
      <c r="D46" s="1">
        <f t="shared" si="0"/>
        <v>977.55174529555859</v>
      </c>
      <c r="E46" s="1">
        <f>E45+表格1[[#This Row],[每月撥款]]+表格1[[#This Row],[利息]]</f>
        <v>791699.99999999988</v>
      </c>
      <c r="G46" s="1">
        <f>表格1[[#This Row],[期數]]</f>
        <v>28</v>
      </c>
      <c r="H46" s="1">
        <f>表格1[[#This Row],[每月撥款]]</f>
        <v>26322.448254704443</v>
      </c>
      <c r="I46" s="1">
        <f t="shared" si="1"/>
        <v>28662.721578412526</v>
      </c>
      <c r="J46" s="1">
        <f t="shared" si="2"/>
        <v>25566.018549213426</v>
      </c>
      <c r="K46" s="1">
        <f>K45+表格3[[#This Row],[收益]]-表格3[[#This Row],[每月撥款]]-表格3[[#This Row],[租金]]</f>
        <v>17331488.51866667</v>
      </c>
    </row>
    <row r="47" spans="1:11" x14ac:dyDescent="0.6">
      <c r="A47" s="6">
        <v>29</v>
      </c>
      <c r="B47" s="6">
        <f>IF(MOD(表格1[[#This Row],[期數]],12)=0,B46+1,B46)</f>
        <v>67</v>
      </c>
      <c r="C47" s="1">
        <f>IF(表格1[[#This Row],[期數]]&lt;173,第1個月金額-表格1[[#This Row],[利息]],第174個月金額)</f>
        <v>26287.535692372458</v>
      </c>
      <c r="D47" s="1">
        <f t="shared" si="0"/>
        <v>1012.4643076275428</v>
      </c>
      <c r="E47" s="1">
        <f>E46+表格1[[#This Row],[每月撥款]]+表格1[[#This Row],[利息]]</f>
        <v>818999.99999999988</v>
      </c>
      <c r="G47" s="1">
        <f>表格1[[#This Row],[期數]]</f>
        <v>29</v>
      </c>
      <c r="H47" s="1">
        <f>表格1[[#This Row],[每月撥款]]</f>
        <v>26287.535692372458</v>
      </c>
      <c r="I47" s="1">
        <f t="shared" si="1"/>
        <v>28624.362371874915</v>
      </c>
      <c r="J47" s="1">
        <f t="shared" si="2"/>
        <v>25587.226536032078</v>
      </c>
      <c r="K47" s="1">
        <f>K46+表格3[[#This Row],[收益]]-表格3[[#This Row],[每月撥款]]-表格3[[#This Row],[租金]]</f>
        <v>17308238.11881014</v>
      </c>
    </row>
    <row r="48" spans="1:11" x14ac:dyDescent="0.6">
      <c r="A48" s="6">
        <v>30</v>
      </c>
      <c r="B48" s="6">
        <f>IF(MOD(表格1[[#This Row],[期數]],12)=0,B47+1,B47)</f>
        <v>67</v>
      </c>
      <c r="C48" s="1">
        <f>IF(表格1[[#This Row],[期數]]&lt;173,第1個月金額-表格1[[#This Row],[利息]],第174個月金額)</f>
        <v>26252.623130040472</v>
      </c>
      <c r="D48" s="1">
        <f t="shared" si="0"/>
        <v>1047.3768699595269</v>
      </c>
      <c r="E48" s="1">
        <f>E47+表格1[[#This Row],[每月撥款]]+表格1[[#This Row],[利息]]</f>
        <v>846299.99999999988</v>
      </c>
      <c r="G48" s="1">
        <f>表格1[[#This Row],[期數]]</f>
        <v>30</v>
      </c>
      <c r="H48" s="1">
        <f>表格1[[#This Row],[每月撥款]]</f>
        <v>26252.623130040472</v>
      </c>
      <c r="I48" s="1">
        <f t="shared" si="1"/>
        <v>28585.962446209702</v>
      </c>
      <c r="J48" s="1">
        <f t="shared" si="2"/>
        <v>25608.452115684126</v>
      </c>
      <c r="K48" s="1">
        <f>K47+表格3[[#This Row],[收益]]-表格3[[#This Row],[每月撥款]]-表格3[[#This Row],[租金]]</f>
        <v>17284963.006010622</v>
      </c>
    </row>
    <row r="49" spans="1:11" x14ac:dyDescent="0.6">
      <c r="A49" s="6">
        <v>31</v>
      </c>
      <c r="B49" s="6">
        <f>IF(MOD(表格1[[#This Row],[期數]],12)=0,B48+1,B48)</f>
        <v>67</v>
      </c>
      <c r="C49" s="1">
        <f>IF(表格1[[#This Row],[期數]]&lt;173,第1個月金額-表格1[[#This Row],[利息]],第174個月金額)</f>
        <v>26217.710567708487</v>
      </c>
      <c r="D49" s="1">
        <f t="shared" si="0"/>
        <v>1082.2894322915113</v>
      </c>
      <c r="E49" s="1">
        <f>E48+表格1[[#This Row],[每月撥款]]+表格1[[#This Row],[利息]]</f>
        <v>873599.99999999988</v>
      </c>
      <c r="G49" s="1">
        <f>表格1[[#This Row],[期數]]</f>
        <v>31</v>
      </c>
      <c r="H49" s="1">
        <f>表格1[[#This Row],[每月撥款]]</f>
        <v>26217.710567708487</v>
      </c>
      <c r="I49" s="1">
        <f t="shared" si="1"/>
        <v>28547.521705109932</v>
      </c>
      <c r="J49" s="1">
        <f t="shared" si="2"/>
        <v>25629.695302763495</v>
      </c>
      <c r="K49" s="1">
        <f>K48+表格3[[#This Row],[收益]]-表格3[[#This Row],[每月撥款]]-表格3[[#This Row],[租金]]</f>
        <v>17261663.12184526</v>
      </c>
    </row>
    <row r="50" spans="1:11" x14ac:dyDescent="0.6">
      <c r="A50" s="6">
        <v>32</v>
      </c>
      <c r="B50" s="6">
        <f>IF(MOD(表格1[[#This Row],[期數]],12)=0,B49+1,B49)</f>
        <v>67</v>
      </c>
      <c r="C50" s="1">
        <f>IF(表格1[[#This Row],[期數]]&lt;173,第1個月金額-表格1[[#This Row],[利息]],第174個月金額)</f>
        <v>26182.798005376506</v>
      </c>
      <c r="D50" s="1">
        <f t="shared" si="0"/>
        <v>1117.2019946234955</v>
      </c>
      <c r="E50" s="1">
        <f>E49+表格1[[#This Row],[每月撥款]]+表格1[[#This Row],[利息]]</f>
        <v>900899.99999999988</v>
      </c>
      <c r="G50" s="1">
        <f>表格1[[#This Row],[期數]]</f>
        <v>32</v>
      </c>
      <c r="H50" s="1">
        <f>表格1[[#This Row],[每月撥款]]</f>
        <v>26182.798005376506</v>
      </c>
      <c r="I50" s="1">
        <f t="shared" si="1"/>
        <v>28509.040052085515</v>
      </c>
      <c r="J50" s="1">
        <f t="shared" si="2"/>
        <v>25650.956111876218</v>
      </c>
      <c r="K50" s="1">
        <f>K49+表格3[[#This Row],[收益]]-表格3[[#This Row],[每月撥款]]-表格3[[#This Row],[租金]]</f>
        <v>17238338.407780096</v>
      </c>
    </row>
    <row r="51" spans="1:11" x14ac:dyDescent="0.6">
      <c r="A51" s="6">
        <v>33</v>
      </c>
      <c r="B51" s="6">
        <f>IF(MOD(表格1[[#This Row],[期數]],12)=0,B50+1,B50)</f>
        <v>67</v>
      </c>
      <c r="C51" s="1">
        <f>IF(表格1[[#This Row],[期數]]&lt;173,第1個月金額-表格1[[#This Row],[利息]],第174個月金額)</f>
        <v>26147.885443044521</v>
      </c>
      <c r="D51" s="1">
        <f t="shared" si="0"/>
        <v>1152.1145569554797</v>
      </c>
      <c r="E51" s="1">
        <f>E50+表格1[[#This Row],[每月撥款]]+表格1[[#This Row],[利息]]</f>
        <v>928199.99999999988</v>
      </c>
      <c r="G51" s="1">
        <f>表格1[[#This Row],[期數]]</f>
        <v>33</v>
      </c>
      <c r="H51" s="1">
        <f>表格1[[#This Row],[每月撥款]]</f>
        <v>26147.885443044521</v>
      </c>
      <c r="I51" s="1">
        <f t="shared" si="1"/>
        <v>28470.517390462854</v>
      </c>
      <c r="J51" s="1">
        <f t="shared" si="2"/>
        <v>25672.23455764044</v>
      </c>
      <c r="K51" s="1">
        <f>K50+表格3[[#This Row],[收益]]-表格3[[#This Row],[每月撥款]]-表格3[[#This Row],[租金]]</f>
        <v>17214988.805169877</v>
      </c>
    </row>
    <row r="52" spans="1:11" x14ac:dyDescent="0.6">
      <c r="A52" s="6">
        <v>34</v>
      </c>
      <c r="B52" s="6">
        <f>IF(MOD(表格1[[#This Row],[期數]],12)=0,B51+1,B51)</f>
        <v>67</v>
      </c>
      <c r="C52" s="1">
        <f>IF(表格1[[#This Row],[期數]]&lt;173,第1個月金額-表格1[[#This Row],[利息]],第174個月金額)</f>
        <v>26112.972880712536</v>
      </c>
      <c r="D52" s="1">
        <f t="shared" si="0"/>
        <v>1187.0271192874638</v>
      </c>
      <c r="E52" s="1">
        <f>E51+表格1[[#This Row],[每月撥款]]+表格1[[#This Row],[利息]]</f>
        <v>955499.99999999988</v>
      </c>
      <c r="G52" s="1">
        <f>表格1[[#This Row],[期數]]</f>
        <v>34</v>
      </c>
      <c r="H52" s="1">
        <f>表格1[[#This Row],[每月撥款]]</f>
        <v>26112.972880712536</v>
      </c>
      <c r="I52" s="1">
        <f t="shared" si="1"/>
        <v>28431.95362338455</v>
      </c>
      <c r="J52" s="1">
        <f t="shared" si="2"/>
        <v>25693.530654686438</v>
      </c>
      <c r="K52" s="1">
        <f>K51+表格3[[#This Row],[收益]]-表格3[[#This Row],[每月撥款]]-表格3[[#This Row],[租金]]</f>
        <v>17191614.25525786</v>
      </c>
    </row>
    <row r="53" spans="1:11" x14ac:dyDescent="0.6">
      <c r="A53" s="6">
        <v>35</v>
      </c>
      <c r="B53" s="6">
        <f>IF(MOD(表格1[[#This Row],[期數]],12)=0,B52+1,B52)</f>
        <v>67</v>
      </c>
      <c r="C53" s="1">
        <f>IF(表格1[[#This Row],[期數]]&lt;173,第1個月金額-表格1[[#This Row],[利息]],第174個月金額)</f>
        <v>26078.060318380551</v>
      </c>
      <c r="D53" s="1">
        <f t="shared" si="0"/>
        <v>1221.9396816194483</v>
      </c>
      <c r="E53" s="1">
        <f>E52+表格1[[#This Row],[每月撥款]]+表格1[[#This Row],[利息]]</f>
        <v>982799.99999999988</v>
      </c>
      <c r="G53" s="1">
        <f>表格1[[#This Row],[期數]]</f>
        <v>35</v>
      </c>
      <c r="H53" s="1">
        <f>表格1[[#This Row],[每月撥款]]</f>
        <v>26078.060318380551</v>
      </c>
      <c r="I53" s="1">
        <f t="shared" si="1"/>
        <v>28393.348653809062</v>
      </c>
      <c r="J53" s="1">
        <f t="shared" si="2"/>
        <v>25714.844417656623</v>
      </c>
      <c r="K53" s="1">
        <f>K52+表格3[[#This Row],[收益]]-表格3[[#This Row],[每月撥款]]-表格3[[#This Row],[租金]]</f>
        <v>17168214.69917563</v>
      </c>
    </row>
    <row r="54" spans="1:11" x14ac:dyDescent="0.6">
      <c r="A54" s="6">
        <v>36</v>
      </c>
      <c r="B54" s="6">
        <f>IF(MOD(表格1[[#This Row],[期數]],12)=0,B53+1,B53)</f>
        <v>68</v>
      </c>
      <c r="C54" s="1">
        <f>IF(表格1[[#This Row],[期數]]&lt;173,第1個月金額-表格1[[#This Row],[利息]],第174個月金額)</f>
        <v>26043.147756048569</v>
      </c>
      <c r="D54" s="1">
        <f t="shared" si="0"/>
        <v>1256.8522439514325</v>
      </c>
      <c r="E54" s="1">
        <f>E53+表格1[[#This Row],[每月撥款]]+表格1[[#This Row],[利息]]</f>
        <v>1010099.9999999999</v>
      </c>
      <c r="G54" s="1">
        <f>表格1[[#This Row],[期數]]</f>
        <v>36</v>
      </c>
      <c r="H54" s="1">
        <f>表格1[[#This Row],[每月撥款]]</f>
        <v>26043.147756048569</v>
      </c>
      <c r="I54" s="1">
        <f t="shared" si="1"/>
        <v>28354.702384510416</v>
      </c>
      <c r="J54" s="1">
        <f t="shared" si="2"/>
        <v>25736.175861205549</v>
      </c>
      <c r="K54" s="1">
        <f>K53+表格3[[#This Row],[收益]]-表格3[[#This Row],[每月撥款]]-表格3[[#This Row],[租金]]</f>
        <v>17144790.077942885</v>
      </c>
    </row>
    <row r="55" spans="1:11" x14ac:dyDescent="0.6">
      <c r="A55" s="6">
        <v>37</v>
      </c>
      <c r="B55" s="6">
        <f>IF(MOD(表格1[[#This Row],[期數]],12)=0,B54+1,B54)</f>
        <v>68</v>
      </c>
      <c r="C55" s="1">
        <f>IF(表格1[[#This Row],[期數]]&lt;173,第1個月金額-表格1[[#This Row],[利息]],第174個月金額)</f>
        <v>26008.235193716584</v>
      </c>
      <c r="D55" s="1">
        <f t="shared" si="0"/>
        <v>1291.7648062834166</v>
      </c>
      <c r="E55" s="1">
        <f>E54+表格1[[#This Row],[每月撥款]]+表格1[[#This Row],[利息]]</f>
        <v>1037399.9999999999</v>
      </c>
      <c r="G55" s="1">
        <f>表格1[[#This Row],[期數]]</f>
        <v>37</v>
      </c>
      <c r="H55" s="1">
        <f>表格1[[#This Row],[每月撥款]]</f>
        <v>26008.235193716584</v>
      </c>
      <c r="I55" s="1">
        <f t="shared" si="1"/>
        <v>28316.014718077851</v>
      </c>
      <c r="J55" s="1">
        <f t="shared" si="2"/>
        <v>25757.524999999936</v>
      </c>
      <c r="K55" s="1">
        <f>K54+表格3[[#This Row],[收益]]-表格3[[#This Row],[每月撥款]]-表格3[[#This Row],[租金]]</f>
        <v>17121340.332467247</v>
      </c>
    </row>
    <row r="56" spans="1:11" x14ac:dyDescent="0.6">
      <c r="A56" s="6">
        <v>38</v>
      </c>
      <c r="B56" s="6">
        <f>IF(MOD(表格1[[#This Row],[期數]],12)=0,B55+1,B55)</f>
        <v>68</v>
      </c>
      <c r="C56" s="1">
        <f>IF(表格1[[#This Row],[期數]]&lt;173,第1個月金額-表格1[[#This Row],[利息]],第174個月金額)</f>
        <v>25973.322631384599</v>
      </c>
      <c r="D56" s="1">
        <f t="shared" si="0"/>
        <v>1326.6773686154008</v>
      </c>
      <c r="E56" s="1">
        <f>E55+表格1[[#This Row],[每月撥款]]+表格1[[#This Row],[利息]]</f>
        <v>1064699.9999999998</v>
      </c>
      <c r="G56" s="1">
        <f>表格1[[#This Row],[期數]]</f>
        <v>38</v>
      </c>
      <c r="H56" s="1">
        <f>表格1[[#This Row],[每月撥款]]</f>
        <v>25973.322631384599</v>
      </c>
      <c r="I56" s="1">
        <f t="shared" si="1"/>
        <v>28277.2855569155</v>
      </c>
      <c r="J56" s="1">
        <f t="shared" si="2"/>
        <v>25778.89184871866</v>
      </c>
      <c r="K56" s="1">
        <f>K55+表格3[[#This Row],[收益]]-表格3[[#This Row],[每月撥款]]-表格3[[#This Row],[租金]]</f>
        <v>17097865.403544061</v>
      </c>
    </row>
    <row r="57" spans="1:11" x14ac:dyDescent="0.6">
      <c r="A57" s="6">
        <v>39</v>
      </c>
      <c r="B57" s="6">
        <f>IF(MOD(表格1[[#This Row],[期數]],12)=0,B56+1,B56)</f>
        <v>68</v>
      </c>
      <c r="C57" s="1">
        <f>IF(表格1[[#This Row],[期數]]&lt;173,第1個月金額-表格1[[#This Row],[利息]],第174個月金額)</f>
        <v>25938.410069052614</v>
      </c>
      <c r="D57" s="1">
        <f t="shared" si="0"/>
        <v>1361.589930947385</v>
      </c>
      <c r="E57" s="1">
        <f>E56+表格1[[#This Row],[每月撥款]]+表格1[[#This Row],[利息]]</f>
        <v>1091999.9999999998</v>
      </c>
      <c r="G57" s="1">
        <f>表格1[[#This Row],[期數]]</f>
        <v>39</v>
      </c>
      <c r="H57" s="1">
        <f>表格1[[#This Row],[每月撥款]]</f>
        <v>25938.410069052614</v>
      </c>
      <c r="I57" s="1">
        <f t="shared" si="1"/>
        <v>28238.514803242058</v>
      </c>
      <c r="J57" s="1">
        <f t="shared" si="2"/>
        <v>25800.276422052779</v>
      </c>
      <c r="K57" s="1">
        <f>K56+表格3[[#This Row],[收益]]-表格3[[#This Row],[每月撥款]]-表格3[[#This Row],[租金]]</f>
        <v>17074365.231856197</v>
      </c>
    </row>
    <row r="58" spans="1:11" x14ac:dyDescent="0.6">
      <c r="A58" s="6">
        <v>40</v>
      </c>
      <c r="B58" s="6">
        <f>IF(MOD(表格1[[#This Row],[期數]],12)=0,B57+1,B57)</f>
        <v>68</v>
      </c>
      <c r="C58" s="1">
        <f>IF(表格1[[#This Row],[期數]]&lt;173,第1個月金額-表格1[[#This Row],[利息]],第174個月金額)</f>
        <v>25903.497506720632</v>
      </c>
      <c r="D58" s="1">
        <f t="shared" si="0"/>
        <v>1396.5024932793692</v>
      </c>
      <c r="E58" s="1">
        <f>E57+表格1[[#This Row],[每月撥款]]+表格1[[#This Row],[利息]]</f>
        <v>1119299.9999999998</v>
      </c>
      <c r="G58" s="1">
        <f>表格1[[#This Row],[期數]]</f>
        <v>40</v>
      </c>
      <c r="H58" s="1">
        <f>表格1[[#This Row],[每月撥款]]</f>
        <v>25903.497506720632</v>
      </c>
      <c r="I58" s="1">
        <f t="shared" si="1"/>
        <v>28199.702359090468</v>
      </c>
      <c r="J58" s="1">
        <f t="shared" si="2"/>
        <v>25821.67873470554</v>
      </c>
      <c r="K58" s="1">
        <f>K57+表格3[[#This Row],[收益]]-表格3[[#This Row],[每月撥款]]-表格3[[#This Row],[租金]]</f>
        <v>17050839.757973865</v>
      </c>
    </row>
    <row r="59" spans="1:11" x14ac:dyDescent="0.6">
      <c r="A59" s="6">
        <v>41</v>
      </c>
      <c r="B59" s="6">
        <f>IF(MOD(表格1[[#This Row],[期數]],12)=0,B58+1,B58)</f>
        <v>68</v>
      </c>
      <c r="C59" s="1">
        <f>IF(表格1[[#This Row],[期數]]&lt;173,第1個月金額-表格1[[#This Row],[利息]],第174個月金額)</f>
        <v>25868.584944388647</v>
      </c>
      <c r="D59" s="1">
        <f t="shared" si="0"/>
        <v>1431.4150556113534</v>
      </c>
      <c r="E59" s="1">
        <f>E58+表格1[[#This Row],[每月撥款]]+表格1[[#This Row],[利息]]</f>
        <v>1146599.9999999998</v>
      </c>
      <c r="G59" s="1">
        <f>表格1[[#This Row],[期數]]</f>
        <v>41</v>
      </c>
      <c r="H59" s="1">
        <f>表格1[[#This Row],[每月撥款]]</f>
        <v>25868.584944388647</v>
      </c>
      <c r="I59" s="1">
        <f t="shared" si="1"/>
        <v>28160.848126307596</v>
      </c>
      <c r="J59" s="1">
        <f t="shared" si="2"/>
        <v>25843.098801392378</v>
      </c>
      <c r="K59" s="1">
        <f>K58+表格3[[#This Row],[收益]]-表格3[[#This Row],[每月撥款]]-表格3[[#This Row],[租金]]</f>
        <v>17027288.922354389</v>
      </c>
    </row>
    <row r="60" spans="1:11" x14ac:dyDescent="0.6">
      <c r="A60" s="6">
        <v>42</v>
      </c>
      <c r="B60" s="6">
        <f>IF(MOD(表格1[[#This Row],[期數]],12)=0,B59+1,B59)</f>
        <v>68</v>
      </c>
      <c r="C60" s="1">
        <f>IF(表格1[[#This Row],[期數]]&lt;173,第1個月金額-表格1[[#This Row],[利息]],第174個月金額)</f>
        <v>25833.672382056662</v>
      </c>
      <c r="D60" s="1">
        <f t="shared" si="0"/>
        <v>1466.3276179433376</v>
      </c>
      <c r="E60" s="1">
        <f>E59+表格1[[#This Row],[每月撥款]]+表格1[[#This Row],[利息]]</f>
        <v>1173899.9999999998</v>
      </c>
      <c r="G60" s="1">
        <f>表格1[[#This Row],[期數]]</f>
        <v>42</v>
      </c>
      <c r="H60" s="1">
        <f>表格1[[#This Row],[每月撥款]]</f>
        <v>25833.672382056662</v>
      </c>
      <c r="I60" s="1">
        <f t="shared" si="1"/>
        <v>28121.952006553871</v>
      </c>
      <c r="J60" s="1">
        <f t="shared" si="2"/>
        <v>25864.536636840945</v>
      </c>
      <c r="K60" s="1">
        <f>K59+表格3[[#This Row],[收益]]-表格3[[#This Row],[每月撥款]]-表格3[[#This Row],[租金]]</f>
        <v>17003712.665342044</v>
      </c>
    </row>
    <row r="61" spans="1:11" x14ac:dyDescent="0.6">
      <c r="A61" s="6">
        <v>43</v>
      </c>
      <c r="B61" s="6">
        <f>IF(MOD(表格1[[#This Row],[期數]],12)=0,B60+1,B60)</f>
        <v>68</v>
      </c>
      <c r="C61" s="1">
        <f>IF(表格1[[#This Row],[期數]]&lt;173,第1個月金額-表格1[[#This Row],[利息]],第174個月金額)</f>
        <v>25798.759819724677</v>
      </c>
      <c r="D61" s="1">
        <f t="shared" si="0"/>
        <v>1501.240180275322</v>
      </c>
      <c r="E61" s="1">
        <f>E60+表格1[[#This Row],[每月撥款]]+表格1[[#This Row],[利息]]</f>
        <v>1201199.9999999998</v>
      </c>
      <c r="G61" s="1">
        <f>表格1[[#This Row],[期數]]</f>
        <v>43</v>
      </c>
      <c r="H61" s="1">
        <f>表格1[[#This Row],[每月撥款]]</f>
        <v>25798.759819724677</v>
      </c>
      <c r="I61" s="1">
        <f t="shared" si="1"/>
        <v>28083.013901303017</v>
      </c>
      <c r="J61" s="1">
        <f t="shared" si="2"/>
        <v>25885.992255791109</v>
      </c>
      <c r="K61" s="1">
        <f>K60+表格3[[#This Row],[收益]]-表格3[[#This Row],[每月撥款]]-表格3[[#This Row],[租金]]</f>
        <v>16980110.927167833</v>
      </c>
    </row>
    <row r="62" spans="1:11" x14ac:dyDescent="0.6">
      <c r="A62" s="6">
        <v>44</v>
      </c>
      <c r="B62" s="6">
        <f>IF(MOD(表格1[[#This Row],[期數]],12)=0,B61+1,B61)</f>
        <v>68</v>
      </c>
      <c r="C62" s="1">
        <f>IF(表格1[[#This Row],[期數]]&lt;173,第1個月金額-表格1[[#This Row],[利息]],第174個月金額)</f>
        <v>25763.847257392692</v>
      </c>
      <c r="D62" s="1">
        <f t="shared" si="0"/>
        <v>1536.1527426073062</v>
      </c>
      <c r="E62" s="1">
        <f>E61+表格1[[#This Row],[每月撥款]]+表格1[[#This Row],[利息]]</f>
        <v>1228499.9999999998</v>
      </c>
      <c r="G62" s="1">
        <f>表格1[[#This Row],[期數]]</f>
        <v>44</v>
      </c>
      <c r="H62" s="1">
        <f>表格1[[#This Row],[每月撥款]]</f>
        <v>25763.847257392692</v>
      </c>
      <c r="I62" s="1">
        <f t="shared" si="1"/>
        <v>28044.033711841672</v>
      </c>
      <c r="J62" s="1">
        <f t="shared" si="2"/>
        <v>25907.465672994957</v>
      </c>
      <c r="K62" s="1">
        <f>K61+表格3[[#This Row],[收益]]-表格3[[#This Row],[每月撥款]]-表格3[[#This Row],[租金]]</f>
        <v>16956483.647949286</v>
      </c>
    </row>
    <row r="63" spans="1:11" x14ac:dyDescent="0.6">
      <c r="A63" s="6">
        <v>45</v>
      </c>
      <c r="B63" s="6">
        <f>IF(MOD(表格1[[#This Row],[期數]],12)=0,B62+1,B62)</f>
        <v>68</v>
      </c>
      <c r="C63" s="1">
        <f>IF(表格1[[#This Row],[期數]]&lt;173,第1個月金額-表格1[[#This Row],[利息]],第174個月金額)</f>
        <v>25728.934695060711</v>
      </c>
      <c r="D63" s="1">
        <f t="shared" si="0"/>
        <v>1571.0653049392904</v>
      </c>
      <c r="E63" s="1">
        <f>E62+表格1[[#This Row],[每月撥款]]+表格1[[#This Row],[利息]]</f>
        <v>1255799.9999999998</v>
      </c>
      <c r="G63" s="1">
        <f>表格1[[#This Row],[期數]]</f>
        <v>45</v>
      </c>
      <c r="H63" s="1">
        <f>表格1[[#This Row],[每月撥款]]</f>
        <v>25728.934695060711</v>
      </c>
      <c r="I63" s="1">
        <f t="shared" si="1"/>
        <v>28005.011339269073</v>
      </c>
      <c r="J63" s="1">
        <f t="shared" si="2"/>
        <v>25928.956903216822</v>
      </c>
      <c r="K63" s="1">
        <f>K62+表格3[[#This Row],[收益]]-表格3[[#This Row],[每月撥款]]-表格3[[#This Row],[租金]]</f>
        <v>16932830.767690279</v>
      </c>
    </row>
    <row r="64" spans="1:11" x14ac:dyDescent="0.6">
      <c r="A64" s="6">
        <v>46</v>
      </c>
      <c r="B64" s="6">
        <f>IF(MOD(表格1[[#This Row],[期數]],12)=0,B63+1,B63)</f>
        <v>68</v>
      </c>
      <c r="C64" s="1">
        <f>IF(表格1[[#This Row],[期數]]&lt;173,第1個月金額-表格1[[#This Row],[利息]],第174個月金額)</f>
        <v>25694.022132728725</v>
      </c>
      <c r="D64" s="1">
        <f t="shared" si="0"/>
        <v>1605.9778672712746</v>
      </c>
      <c r="E64" s="1">
        <f>E63+表格1[[#This Row],[每月撥款]]+表格1[[#This Row],[利息]]</f>
        <v>1283099.9999999998</v>
      </c>
      <c r="G64" s="1">
        <f>表格1[[#This Row],[期數]]</f>
        <v>46</v>
      </c>
      <c r="H64" s="1">
        <f>表格1[[#This Row],[每月撥款]]</f>
        <v>25694.022132728725</v>
      </c>
      <c r="I64" s="1">
        <f t="shared" si="1"/>
        <v>27965.946684496739</v>
      </c>
      <c r="J64" s="1">
        <f t="shared" si="2"/>
        <v>25950.46596123328</v>
      </c>
      <c r="K64" s="1">
        <f>K63+表格3[[#This Row],[收益]]-表格3[[#This Row],[每月撥款]]-表格3[[#This Row],[租金]]</f>
        <v>16909152.226280816</v>
      </c>
    </row>
    <row r="65" spans="1:11" x14ac:dyDescent="0.6">
      <c r="A65" s="6">
        <v>47</v>
      </c>
      <c r="B65" s="6">
        <f>IF(MOD(表格1[[#This Row],[期數]],12)=0,B64+1,B64)</f>
        <v>68</v>
      </c>
      <c r="C65" s="1">
        <f>IF(表格1[[#This Row],[期數]]&lt;173,第1個月金額-表格1[[#This Row],[利息]],第174個月金額)</f>
        <v>25659.10957039674</v>
      </c>
      <c r="D65" s="1">
        <f t="shared" si="0"/>
        <v>1640.8904296032588</v>
      </c>
      <c r="E65" s="1">
        <f>E64+表格1[[#This Row],[每月撥款]]+表格1[[#This Row],[利息]]</f>
        <v>1310399.9999999998</v>
      </c>
      <c r="G65" s="1">
        <f>表格1[[#This Row],[期數]]</f>
        <v>47</v>
      </c>
      <c r="H65" s="1">
        <f>表格1[[#This Row],[每月撥款]]</f>
        <v>25659.10957039674</v>
      </c>
      <c r="I65" s="1">
        <f t="shared" si="1"/>
        <v>27926.839648248126</v>
      </c>
      <c r="J65" s="1">
        <f t="shared" si="2"/>
        <v>25971.992861833165</v>
      </c>
      <c r="K65" s="1">
        <f>K64+表格3[[#This Row],[收益]]-表格3[[#This Row],[每月撥款]]-表格3[[#This Row],[租金]]</f>
        <v>16885447.963496834</v>
      </c>
    </row>
    <row r="66" spans="1:11" x14ac:dyDescent="0.6">
      <c r="A66" s="6">
        <v>48</v>
      </c>
      <c r="B66" s="6">
        <f>IF(MOD(表格1[[#This Row],[期數]],12)=0,B65+1,B65)</f>
        <v>69</v>
      </c>
      <c r="C66" s="1">
        <f>IF(表格1[[#This Row],[期數]]&lt;173,第1個月金額-表格1[[#This Row],[利息]],第174個月金額)</f>
        <v>25624.197008064759</v>
      </c>
      <c r="D66" s="1">
        <f t="shared" si="0"/>
        <v>1675.802991935243</v>
      </c>
      <c r="E66" s="1">
        <f>E65+表格1[[#This Row],[每月撥款]]+表格1[[#This Row],[利息]]</f>
        <v>1337699.9999999998</v>
      </c>
      <c r="G66" s="1">
        <f>表格1[[#This Row],[期數]]</f>
        <v>48</v>
      </c>
      <c r="H66" s="1">
        <f>表格1[[#This Row],[每月撥款]]</f>
        <v>25624.197008064759</v>
      </c>
      <c r="I66" s="1">
        <f t="shared" si="1"/>
        <v>27887.690131058298</v>
      </c>
      <c r="J66" s="1">
        <f t="shared" si="2"/>
        <v>25993.537619817584</v>
      </c>
      <c r="K66" s="1">
        <f>K65+表格3[[#This Row],[收益]]-表格3[[#This Row],[每月撥款]]-表格3[[#This Row],[租金]]</f>
        <v>16861717.919000007</v>
      </c>
    </row>
    <row r="67" spans="1:11" x14ac:dyDescent="0.6">
      <c r="A67" s="6">
        <v>49</v>
      </c>
      <c r="B67" s="6">
        <f>IF(MOD(表格1[[#This Row],[期數]],12)=0,B66+1,B66)</f>
        <v>69</v>
      </c>
      <c r="C67" s="1">
        <f>IF(表格1[[#This Row],[期數]]&lt;173,第1個月金額-表格1[[#This Row],[利息]],第174個月金額)</f>
        <v>25589.284445732774</v>
      </c>
      <c r="D67" s="1">
        <f t="shared" si="0"/>
        <v>1710.7155542672274</v>
      </c>
      <c r="E67" s="1">
        <f>E66+表格1[[#This Row],[每月撥款]]+表格1[[#This Row],[利息]]</f>
        <v>1364999.9999999998</v>
      </c>
      <c r="G67" s="1">
        <f>表格1[[#This Row],[期數]]</f>
        <v>49</v>
      </c>
      <c r="H67" s="1">
        <f>表格1[[#This Row],[每月撥款]]</f>
        <v>25589.284445732774</v>
      </c>
      <c r="I67" s="1">
        <f t="shared" si="1"/>
        <v>27848.498033273605</v>
      </c>
      <c r="J67" s="1">
        <f t="shared" si="2"/>
        <v>26015.100249999912</v>
      </c>
      <c r="K67" s="1">
        <f>K66+表格3[[#This Row],[收益]]-表格3[[#This Row],[每月撥款]]-表格3[[#This Row],[租金]]</f>
        <v>16837962.03233755</v>
      </c>
    </row>
    <row r="68" spans="1:11" x14ac:dyDescent="0.6">
      <c r="A68" s="6">
        <v>50</v>
      </c>
      <c r="B68" s="6">
        <f>IF(MOD(表格1[[#This Row],[期數]],12)=0,B67+1,B67)</f>
        <v>69</v>
      </c>
      <c r="C68" s="1">
        <f>IF(表格1[[#This Row],[期數]]&lt;173,第1個月金額-表格1[[#This Row],[利息]],第174個月金額)</f>
        <v>25554.371883400789</v>
      </c>
      <c r="D68" s="1">
        <f t="shared" si="0"/>
        <v>1745.6281165992116</v>
      </c>
      <c r="E68" s="1">
        <f>E67+表格1[[#This Row],[每月撥款]]+表格1[[#This Row],[利息]]</f>
        <v>1392299.9999999998</v>
      </c>
      <c r="G68" s="1">
        <f>表格1[[#This Row],[期數]]</f>
        <v>50</v>
      </c>
      <c r="H68" s="1">
        <f>表格1[[#This Row],[每月撥款]]</f>
        <v>25554.371883400789</v>
      </c>
      <c r="I68" s="1">
        <f t="shared" si="1"/>
        <v>27809.263255051355</v>
      </c>
      <c r="J68" s="1">
        <f t="shared" si="2"/>
        <v>26036.680767205824</v>
      </c>
      <c r="K68" s="1">
        <f>K67+表格3[[#This Row],[收益]]-表格3[[#This Row],[每月撥款]]-表格3[[#This Row],[租金]]</f>
        <v>16814180.242941998</v>
      </c>
    </row>
    <row r="69" spans="1:11" x14ac:dyDescent="0.6">
      <c r="A69" s="6">
        <v>51</v>
      </c>
      <c r="B69" s="6">
        <f>IF(MOD(表格1[[#This Row],[期數]],12)=0,B68+1,B68)</f>
        <v>69</v>
      </c>
      <c r="C69" s="1">
        <f>IF(表格1[[#This Row],[期數]]&lt;173,第1個月金額-表格1[[#This Row],[利息]],第174個月金額)</f>
        <v>25519.459321068804</v>
      </c>
      <c r="D69" s="1">
        <f t="shared" si="0"/>
        <v>1780.5406789311958</v>
      </c>
      <c r="E69" s="1">
        <f>E68+表格1[[#This Row],[每月撥款]]+表格1[[#This Row],[利息]]</f>
        <v>1419599.9999999998</v>
      </c>
      <c r="G69" s="1">
        <f>表格1[[#This Row],[期數]]</f>
        <v>51</v>
      </c>
      <c r="H69" s="1">
        <f>表格1[[#This Row],[每月撥款]]</f>
        <v>25519.459321068804</v>
      </c>
      <c r="I69" s="1">
        <f t="shared" si="1"/>
        <v>27769.985696359454</v>
      </c>
      <c r="J69" s="1">
        <f t="shared" si="2"/>
        <v>26058.279186273285</v>
      </c>
      <c r="K69" s="1">
        <f>K68+表格3[[#This Row],[收益]]-表格3[[#This Row],[每月撥款]]-表格3[[#This Row],[租金]]</f>
        <v>16790372.490131013</v>
      </c>
    </row>
    <row r="70" spans="1:11" x14ac:dyDescent="0.6">
      <c r="A70" s="6">
        <v>52</v>
      </c>
      <c r="B70" s="6">
        <f>IF(MOD(表格1[[#This Row],[期數]],12)=0,B69+1,B69)</f>
        <v>69</v>
      </c>
      <c r="C70" s="1">
        <f>IF(表格1[[#This Row],[期數]]&lt;173,第1個月金額-表格1[[#This Row],[利息]],第174個月金額)</f>
        <v>25484.546758736818</v>
      </c>
      <c r="D70" s="1">
        <f t="shared" si="0"/>
        <v>1815.45324126318</v>
      </c>
      <c r="E70" s="1">
        <f>E69+表格1[[#This Row],[每月撥款]]+表格1[[#This Row],[利息]]</f>
        <v>1446899.9999999998</v>
      </c>
      <c r="G70" s="1">
        <f>表格1[[#This Row],[期數]]</f>
        <v>52</v>
      </c>
      <c r="H70" s="1">
        <f>表格1[[#This Row],[每月撥款]]</f>
        <v>25484.546758736818</v>
      </c>
      <c r="I70" s="1">
        <f t="shared" si="1"/>
        <v>27730.665256976095</v>
      </c>
      <c r="J70" s="1">
        <f t="shared" si="2"/>
        <v>26079.895522052571</v>
      </c>
      <c r="K70" s="1">
        <f>K69+表格3[[#This Row],[收益]]-表格3[[#This Row],[每月撥款]]-表格3[[#This Row],[租金]]</f>
        <v>16766538.7131072</v>
      </c>
    </row>
    <row r="71" spans="1:11" x14ac:dyDescent="0.6">
      <c r="A71" s="6">
        <v>53</v>
      </c>
      <c r="B71" s="6">
        <f>IF(MOD(表格1[[#This Row],[期數]],12)=0,B70+1,B70)</f>
        <v>69</v>
      </c>
      <c r="C71" s="1">
        <f>IF(表格1[[#This Row],[期數]]&lt;173,第1個月金額-表格1[[#This Row],[利息]],第174個月金額)</f>
        <v>25449.634196404837</v>
      </c>
      <c r="D71" s="1">
        <f t="shared" si="0"/>
        <v>1850.3658035951642</v>
      </c>
      <c r="E71" s="1">
        <f>E70+表格1[[#This Row],[每月撥款]]+表格1[[#This Row],[利息]]</f>
        <v>1474199.9999999998</v>
      </c>
      <c r="G71" s="1">
        <f>表格1[[#This Row],[期數]]</f>
        <v>53</v>
      </c>
      <c r="H71" s="1">
        <f>表格1[[#This Row],[每月撥款]]</f>
        <v>25449.634196404837</v>
      </c>
      <c r="I71" s="1">
        <f t="shared" si="1"/>
        <v>27691.301836489431</v>
      </c>
      <c r="J71" s="1">
        <f t="shared" si="2"/>
        <v>26101.529789406279</v>
      </c>
      <c r="K71" s="1">
        <f>K70+表格3[[#This Row],[收益]]-表格3[[#This Row],[每月撥款]]-表格3[[#This Row],[租金]]</f>
        <v>16742678.850957878</v>
      </c>
    </row>
    <row r="72" spans="1:11" x14ac:dyDescent="0.6">
      <c r="A72" s="6">
        <v>54</v>
      </c>
      <c r="B72" s="6">
        <f>IF(MOD(表格1[[#This Row],[期數]],12)=0,B71+1,B71)</f>
        <v>69</v>
      </c>
      <c r="C72" s="1">
        <f>IF(表格1[[#This Row],[期數]]&lt;173,第1個月金額-表格1[[#This Row],[利息]],第174個月金額)</f>
        <v>25414.721634072852</v>
      </c>
      <c r="D72" s="1">
        <f t="shared" si="0"/>
        <v>1885.2783659271483</v>
      </c>
      <c r="E72" s="1">
        <f>E71+表格1[[#This Row],[每月撥款]]+表格1[[#This Row],[利息]]</f>
        <v>1501499.9999999998</v>
      </c>
      <c r="G72" s="1">
        <f>表格1[[#This Row],[期數]]</f>
        <v>54</v>
      </c>
      <c r="H72" s="1">
        <f>表格1[[#This Row],[每月撥款]]</f>
        <v>25414.721634072852</v>
      </c>
      <c r="I72" s="1">
        <f t="shared" si="1"/>
        <v>27651.895334297213</v>
      </c>
      <c r="J72" s="1">
        <f t="shared" si="2"/>
        <v>26123.182003209335</v>
      </c>
      <c r="K72" s="1">
        <f>K71+表格3[[#This Row],[收益]]-表格3[[#This Row],[每月撥款]]-表格3[[#This Row],[租金]]</f>
        <v>16718792.842654893</v>
      </c>
    </row>
    <row r="73" spans="1:11" x14ac:dyDescent="0.6">
      <c r="A73" s="6">
        <v>55</v>
      </c>
      <c r="B73" s="6">
        <f>IF(MOD(表格1[[#This Row],[期數]],12)=0,B72+1,B72)</f>
        <v>69</v>
      </c>
      <c r="C73" s="1">
        <f>IF(表格1[[#This Row],[期數]]&lt;173,第1個月金額-表格1[[#This Row],[利息]],第174個月金額)</f>
        <v>25379.809071740867</v>
      </c>
      <c r="D73" s="1">
        <f t="shared" si="0"/>
        <v>1920.1909282591325</v>
      </c>
      <c r="E73" s="1">
        <f>E72+表格1[[#This Row],[每月撥款]]+表格1[[#This Row],[利息]]</f>
        <v>1528799.9999999998</v>
      </c>
      <c r="G73" s="1">
        <f>表格1[[#This Row],[期數]]</f>
        <v>55</v>
      </c>
      <c r="H73" s="1">
        <f>表格1[[#This Row],[每月撥款]]</f>
        <v>25379.809071740867</v>
      </c>
      <c r="I73" s="1">
        <f t="shared" si="1"/>
        <v>27612.445649606492</v>
      </c>
      <c r="J73" s="1">
        <f t="shared" si="2"/>
        <v>26144.852178349</v>
      </c>
      <c r="K73" s="1">
        <f>K72+表格3[[#This Row],[收益]]-表格3[[#This Row],[每月撥款]]-表格3[[#This Row],[租金]]</f>
        <v>16694880.627054412</v>
      </c>
    </row>
    <row r="74" spans="1:11" x14ac:dyDescent="0.6">
      <c r="A74" s="6">
        <v>56</v>
      </c>
      <c r="B74" s="6">
        <f>IF(MOD(表格1[[#This Row],[期數]],12)=0,B73+1,B73)</f>
        <v>69</v>
      </c>
      <c r="C74" s="1">
        <f>IF(表格1[[#This Row],[期數]]&lt;173,第1個月金額-表格1[[#This Row],[利息]],第174個月金額)</f>
        <v>25344.896509408882</v>
      </c>
      <c r="D74" s="1">
        <f t="shared" si="0"/>
        <v>1955.1034905911172</v>
      </c>
      <c r="E74" s="1">
        <f>E73+表格1[[#This Row],[每月撥款]]+表格1[[#This Row],[利息]]</f>
        <v>1556099.9999999998</v>
      </c>
      <c r="G74" s="1">
        <f>表格1[[#This Row],[期數]]</f>
        <v>56</v>
      </c>
      <c r="H74" s="1">
        <f>表格1[[#This Row],[每月撥款]]</f>
        <v>25344.896509408882</v>
      </c>
      <c r="I74" s="1">
        <f t="shared" si="1"/>
        <v>27572.952681433253</v>
      </c>
      <c r="J74" s="1">
        <f t="shared" si="2"/>
        <v>26166.540329724885</v>
      </c>
      <c r="K74" s="1">
        <f>K73+表格3[[#This Row],[收益]]-表格3[[#This Row],[每月撥款]]-表格3[[#This Row],[租金]]</f>
        <v>16670942.142896712</v>
      </c>
    </row>
    <row r="75" spans="1:11" x14ac:dyDescent="0.6">
      <c r="A75" s="6">
        <v>57</v>
      </c>
      <c r="B75" s="6">
        <f>IF(MOD(表格1[[#This Row],[期數]],12)=0,B74+1,B74)</f>
        <v>69</v>
      </c>
      <c r="C75" s="1">
        <f>IF(表格1[[#This Row],[期數]]&lt;173,第1個月金額-表格1[[#This Row],[利息]],第174個月金額)</f>
        <v>25309.9839470769</v>
      </c>
      <c r="D75" s="1">
        <f t="shared" si="0"/>
        <v>1990.0160529231014</v>
      </c>
      <c r="E75" s="1">
        <f>E74+表格1[[#This Row],[每月撥款]]+表格1[[#This Row],[利息]]</f>
        <v>1583399.9999999998</v>
      </c>
      <c r="G75" s="1">
        <f>表格1[[#This Row],[期數]]</f>
        <v>57</v>
      </c>
      <c r="H75" s="1">
        <f>表格1[[#This Row],[每月撥款]]</f>
        <v>25309.9839470769</v>
      </c>
      <c r="I75" s="1">
        <f t="shared" si="1"/>
        <v>27533.416328602081</v>
      </c>
      <c r="J75" s="1">
        <f t="shared" si="2"/>
        <v>26188.246472248968</v>
      </c>
      <c r="K75" s="1">
        <f>K74+表格3[[#This Row],[收益]]-表格3[[#This Row],[每月撥款]]-表格3[[#This Row],[租金]]</f>
        <v>16646977.328805987</v>
      </c>
    </row>
    <row r="76" spans="1:11" x14ac:dyDescent="0.6">
      <c r="A76" s="6">
        <v>58</v>
      </c>
      <c r="B76" s="6">
        <f>IF(MOD(表格1[[#This Row],[期數]],12)=0,B75+1,B75)</f>
        <v>69</v>
      </c>
      <c r="C76" s="1">
        <f>IF(表格1[[#This Row],[期數]]&lt;173,第1個月金額-表格1[[#This Row],[利息]],第174個月金額)</f>
        <v>25275.071384744915</v>
      </c>
      <c r="D76" s="1">
        <f t="shared" si="0"/>
        <v>2024.9286152550856</v>
      </c>
      <c r="E76" s="1">
        <f>E75+表格1[[#This Row],[每月撥款]]+表格1[[#This Row],[利息]]</f>
        <v>1610699.9999999998</v>
      </c>
      <c r="G76" s="1">
        <f>表格1[[#This Row],[期數]]</f>
        <v>58</v>
      </c>
      <c r="H76" s="1">
        <f>表格1[[#This Row],[每月撥款]]</f>
        <v>25275.071384744915</v>
      </c>
      <c r="I76" s="1">
        <f t="shared" si="1"/>
        <v>27493.836489745845</v>
      </c>
      <c r="J76" s="1">
        <f t="shared" si="2"/>
        <v>26209.97062084559</v>
      </c>
      <c r="K76" s="1">
        <f>K75+表格3[[#This Row],[收益]]-表格3[[#This Row],[每月撥款]]-表格3[[#This Row],[租金]]</f>
        <v>16622986.123290142</v>
      </c>
    </row>
    <row r="77" spans="1:11" x14ac:dyDescent="0.6">
      <c r="A77" s="6">
        <v>59</v>
      </c>
      <c r="B77" s="6">
        <f>IF(MOD(表格1[[#This Row],[期數]],12)=0,B76+1,B76)</f>
        <v>69</v>
      </c>
      <c r="C77" s="1">
        <f>IF(表格1[[#This Row],[期數]]&lt;173,第1個月金額-表格1[[#This Row],[利息]],第174個月金額)</f>
        <v>25240.15882241293</v>
      </c>
      <c r="D77" s="1">
        <f t="shared" si="0"/>
        <v>2059.8411775870695</v>
      </c>
      <c r="E77" s="1">
        <f>E76+表格1[[#This Row],[每月撥款]]+表格1[[#This Row],[利息]]</f>
        <v>1637999.9999999998</v>
      </c>
      <c r="G77" s="1">
        <f>表格1[[#This Row],[期數]]</f>
        <v>59</v>
      </c>
      <c r="H77" s="1">
        <f>表格1[[#This Row],[每月撥款]]</f>
        <v>25240.15882241293</v>
      </c>
      <c r="I77" s="1">
        <f t="shared" si="1"/>
        <v>27454.213063305353</v>
      </c>
      <c r="J77" s="1">
        <f t="shared" si="2"/>
        <v>26231.712790451475</v>
      </c>
      <c r="K77" s="1">
        <f>K76+表格3[[#This Row],[收益]]-表格3[[#This Row],[每月撥款]]-表格3[[#This Row],[租金]]</f>
        <v>16598968.464740582</v>
      </c>
    </row>
    <row r="78" spans="1:11" x14ac:dyDescent="0.6">
      <c r="A78" s="6">
        <v>60</v>
      </c>
      <c r="B78" s="6">
        <f>IF(MOD(表格1[[#This Row],[期數]],12)=0,B77+1,B77)</f>
        <v>70</v>
      </c>
      <c r="C78" s="1">
        <f>IF(表格1[[#This Row],[期數]]&lt;173,第1個月金額-表格1[[#This Row],[利息]],第174個月金額)</f>
        <v>25205.246260080945</v>
      </c>
      <c r="D78" s="1">
        <f t="shared" si="0"/>
        <v>2094.7537399190537</v>
      </c>
      <c r="E78" s="1">
        <f>E77+表格1[[#This Row],[每月撥款]]+表格1[[#This Row],[利息]]</f>
        <v>1665299.9999999998</v>
      </c>
      <c r="G78" s="1">
        <f>表格1[[#This Row],[期數]]</f>
        <v>60</v>
      </c>
      <c r="H78" s="1">
        <f>表格1[[#This Row],[每月撥款]]</f>
        <v>25205.246260080945</v>
      </c>
      <c r="I78" s="1">
        <f t="shared" si="1"/>
        <v>27414.545947528994</v>
      </c>
      <c r="J78" s="1">
        <f t="shared" si="2"/>
        <v>26253.472996015735</v>
      </c>
      <c r="K78" s="1">
        <f>K77+表格3[[#This Row],[收益]]-表格3[[#This Row],[每月撥款]]-表格3[[#This Row],[租金]]</f>
        <v>16574924.291432016</v>
      </c>
    </row>
    <row r="79" spans="1:11" x14ac:dyDescent="0.6">
      <c r="A79" s="6">
        <v>61</v>
      </c>
      <c r="B79" s="6">
        <f>IF(MOD(表格1[[#This Row],[期數]],12)=0,B78+1,B78)</f>
        <v>70</v>
      </c>
      <c r="C79" s="1">
        <f>IF(表格1[[#This Row],[期數]]&lt;173,第1個月金額-表格1[[#This Row],[利息]],第174個月金額)</f>
        <v>25170.333697748963</v>
      </c>
      <c r="D79" s="1">
        <f t="shared" si="0"/>
        <v>2129.6663022510379</v>
      </c>
      <c r="E79" s="1">
        <f>E78+表格1[[#This Row],[每月撥款]]+表格1[[#This Row],[利息]]</f>
        <v>1692599.9999999998</v>
      </c>
      <c r="G79" s="1">
        <f>表格1[[#This Row],[期數]]</f>
        <v>61</v>
      </c>
      <c r="H79" s="1">
        <f>表格1[[#This Row],[每月撥款]]</f>
        <v>25170.333697748963</v>
      </c>
      <c r="I79" s="1">
        <f t="shared" si="1"/>
        <v>27374.835040472437</v>
      </c>
      <c r="J79" s="1">
        <f t="shared" si="2"/>
        <v>26275.251252499889</v>
      </c>
      <c r="K79" s="1">
        <f>K78+表格3[[#This Row],[收益]]-表格3[[#This Row],[每月撥款]]-表格3[[#This Row],[租金]]</f>
        <v>16550853.541522238</v>
      </c>
    </row>
    <row r="80" spans="1:11" x14ac:dyDescent="0.6">
      <c r="A80" s="6">
        <v>62</v>
      </c>
      <c r="B80" s="6">
        <f>IF(MOD(表格1[[#This Row],[期數]],12)=0,B79+1,B79)</f>
        <v>70</v>
      </c>
      <c r="C80" s="1">
        <f>IF(表格1[[#This Row],[期數]]&lt;173,第1個月金額-表格1[[#This Row],[利息]],第174個月金額)</f>
        <v>25135.421135416978</v>
      </c>
      <c r="D80" s="1">
        <f t="shared" si="0"/>
        <v>2164.5788645830226</v>
      </c>
      <c r="E80" s="1">
        <f>E79+表格1[[#This Row],[每月撥款]]+表格1[[#This Row],[利息]]</f>
        <v>1719899.9999999998</v>
      </c>
      <c r="G80" s="1">
        <f>表格1[[#This Row],[期數]]</f>
        <v>62</v>
      </c>
      <c r="H80" s="1">
        <f>表格1[[#This Row],[每月撥款]]</f>
        <v>25135.421135416978</v>
      </c>
      <c r="I80" s="1">
        <f t="shared" si="1"/>
        <v>27335.080239998249</v>
      </c>
      <c r="J80" s="1">
        <f t="shared" si="2"/>
        <v>26297.047574877859</v>
      </c>
      <c r="K80" s="1">
        <f>K79+表格3[[#This Row],[收益]]-表格3[[#This Row],[每月撥款]]-表格3[[#This Row],[租金]]</f>
        <v>16526756.153051943</v>
      </c>
    </row>
    <row r="81" spans="1:11" x14ac:dyDescent="0.6">
      <c r="A81" s="6">
        <v>63</v>
      </c>
      <c r="B81" s="6">
        <f>IF(MOD(表格1[[#This Row],[期數]],12)=0,B80+1,B80)</f>
        <v>70</v>
      </c>
      <c r="C81" s="1">
        <f>IF(表格1[[#This Row],[期數]]&lt;173,第1個月金額-表格1[[#This Row],[利息]],第174個月金額)</f>
        <v>25100.508573084993</v>
      </c>
      <c r="D81" s="1">
        <f t="shared" si="0"/>
        <v>2199.4914269150067</v>
      </c>
      <c r="E81" s="1">
        <f>E80+表格1[[#This Row],[每月撥款]]+表格1[[#This Row],[利息]]</f>
        <v>1747199.9999999998</v>
      </c>
      <c r="G81" s="1">
        <f>表格1[[#This Row],[期數]]</f>
        <v>63</v>
      </c>
      <c r="H81" s="1">
        <f>表格1[[#This Row],[每月撥款]]</f>
        <v>25100.508573084993</v>
      </c>
      <c r="I81" s="1">
        <f t="shared" si="1"/>
        <v>27295.281443775602</v>
      </c>
      <c r="J81" s="1">
        <f t="shared" si="2"/>
        <v>26318.861978135996</v>
      </c>
      <c r="K81" s="1">
        <f>K80+表格3[[#This Row],[收益]]-表格3[[#This Row],[每月撥款]]-表格3[[#This Row],[租金]]</f>
        <v>16502632.063944496</v>
      </c>
    </row>
    <row r="82" spans="1:11" x14ac:dyDescent="0.6">
      <c r="A82" s="6">
        <v>64</v>
      </c>
      <c r="B82" s="6">
        <f>IF(MOD(表格1[[#This Row],[期數]],12)=0,B81+1,B81)</f>
        <v>70</v>
      </c>
      <c r="C82" s="1">
        <f>IF(表格1[[#This Row],[期數]]&lt;173,第1個月金額-表格1[[#This Row],[利息]],第174個月金額)</f>
        <v>25065.596010753008</v>
      </c>
      <c r="D82" s="1">
        <f t="shared" si="0"/>
        <v>2234.4039892469909</v>
      </c>
      <c r="E82" s="1">
        <f>E81+表格1[[#This Row],[每月撥款]]+表格1[[#This Row],[利息]]</f>
        <v>1774499.9999999998</v>
      </c>
      <c r="G82" s="1">
        <f>表格1[[#This Row],[期數]]</f>
        <v>64</v>
      </c>
      <c r="H82" s="1">
        <f>表格1[[#This Row],[每月撥款]]</f>
        <v>25065.596010753008</v>
      </c>
      <c r="I82" s="1">
        <f t="shared" si="1"/>
        <v>27255.438549279887</v>
      </c>
      <c r="J82" s="1">
        <f t="shared" si="2"/>
        <v>26340.694477273075</v>
      </c>
      <c r="K82" s="1">
        <f>K81+表格3[[#This Row],[收益]]-表格3[[#This Row],[每月撥款]]-表格3[[#This Row],[租金]]</f>
        <v>16478481.212005749</v>
      </c>
    </row>
    <row r="83" spans="1:11" x14ac:dyDescent="0.6">
      <c r="A83" s="6">
        <v>65</v>
      </c>
      <c r="B83" s="6">
        <f>IF(MOD(表格1[[#This Row],[期數]],12)=0,B82+1,B82)</f>
        <v>70</v>
      </c>
      <c r="C83" s="1">
        <f>IF(表格1[[#This Row],[期數]]&lt;173,第1個月金額-表格1[[#This Row],[利息]],第174個月金額)</f>
        <v>25030.683448421027</v>
      </c>
      <c r="D83" s="1">
        <f t="shared" ref="D83:D146" si="3">E82*貸款利率/12</f>
        <v>2269.3165515789751</v>
      </c>
      <c r="E83" s="1">
        <f>E82+表格1[[#This Row],[每月撥款]]+表格1[[#This Row],[利息]]</f>
        <v>1801799.9999999998</v>
      </c>
      <c r="G83" s="1">
        <f>表格1[[#This Row],[期數]]</f>
        <v>65</v>
      </c>
      <c r="H83" s="1">
        <f>表格1[[#This Row],[每月撥款]]</f>
        <v>25030.683448421027</v>
      </c>
      <c r="I83" s="1">
        <f t="shared" ref="I83:I146" si="4">K82*((1+投資報酬率)^(1/12)-1)</f>
        <v>27215.551453792406</v>
      </c>
      <c r="J83" s="1">
        <f t="shared" si="2"/>
        <v>26362.545087300321</v>
      </c>
      <c r="K83" s="1">
        <f>K82+表格3[[#This Row],[收益]]-表格3[[#This Row],[每月撥款]]-表格3[[#This Row],[租金]]</f>
        <v>16454303.53492382</v>
      </c>
    </row>
    <row r="84" spans="1:11" x14ac:dyDescent="0.6">
      <c r="A84" s="6">
        <v>66</v>
      </c>
      <c r="B84" s="6">
        <f>IF(MOD(表格1[[#This Row],[期數]],12)=0,B83+1,B83)</f>
        <v>70</v>
      </c>
      <c r="C84" s="1">
        <f>IF(表格1[[#This Row],[期數]]&lt;173,第1個月金額-表格1[[#This Row],[利息]],第174個月金額)</f>
        <v>24995.770886089042</v>
      </c>
      <c r="D84" s="1">
        <f t="shared" si="3"/>
        <v>2304.2291139109593</v>
      </c>
      <c r="E84" s="1">
        <f>E83+表格1[[#This Row],[每月撥款]]+表格1[[#This Row],[利息]]</f>
        <v>1829099.9999999998</v>
      </c>
      <c r="G84" s="1">
        <f>表格1[[#This Row],[期數]]</f>
        <v>66</v>
      </c>
      <c r="H84" s="1">
        <f>表格1[[#This Row],[每月撥款]]</f>
        <v>24995.770886089042</v>
      </c>
      <c r="I84" s="1">
        <f t="shared" si="4"/>
        <v>27175.620054400028</v>
      </c>
      <c r="J84" s="1">
        <f t="shared" ref="J84:J147" si="5">J83*(1+NOMINAL($B$8,12)/12)</f>
        <v>26384.413823241404</v>
      </c>
      <c r="K84" s="1">
        <f>K83+表格3[[#This Row],[收益]]-表格3[[#This Row],[每月撥款]]-表格3[[#This Row],[租金]]</f>
        <v>16430098.970268888</v>
      </c>
    </row>
    <row r="85" spans="1:11" x14ac:dyDescent="0.6">
      <c r="A85" s="6">
        <v>67</v>
      </c>
      <c r="B85" s="6">
        <f>IF(MOD(表格1[[#This Row],[期數]],12)=0,B84+1,B84)</f>
        <v>70</v>
      </c>
      <c r="C85" s="1">
        <f>IF(表格1[[#This Row],[期數]]&lt;173,第1個月金額-表格1[[#This Row],[利息]],第174個月金額)</f>
        <v>24960.858323757056</v>
      </c>
      <c r="D85" s="1">
        <f t="shared" si="3"/>
        <v>2339.1416762429435</v>
      </c>
      <c r="E85" s="1">
        <f>E84+表格1[[#This Row],[每月撥款]]+表格1[[#This Row],[利息]]</f>
        <v>1856399.9999999998</v>
      </c>
      <c r="G85" s="1">
        <f>表格1[[#This Row],[期數]]</f>
        <v>67</v>
      </c>
      <c r="H85" s="1">
        <f>表格1[[#This Row],[每月撥款]]</f>
        <v>24960.858323757056</v>
      </c>
      <c r="I85" s="1">
        <f t="shared" si="4"/>
        <v>27135.644247994824</v>
      </c>
      <c r="J85" s="1">
        <f t="shared" si="5"/>
        <v>26406.300700132466</v>
      </c>
      <c r="K85" s="1">
        <f>K84+表格3[[#This Row],[收益]]-表格3[[#This Row],[每月撥款]]-表格3[[#This Row],[租金]]</f>
        <v>16405867.455492996</v>
      </c>
    </row>
    <row r="86" spans="1:11" x14ac:dyDescent="0.6">
      <c r="A86" s="6">
        <v>68</v>
      </c>
      <c r="B86" s="6">
        <f>IF(MOD(表格1[[#This Row],[期數]],12)=0,B85+1,B85)</f>
        <v>70</v>
      </c>
      <c r="C86" s="1">
        <f>IF(表格1[[#This Row],[期數]]&lt;173,第1個月金額-表格1[[#This Row],[利息]],第174個月金額)</f>
        <v>24925.945761425071</v>
      </c>
      <c r="D86" s="1">
        <f t="shared" si="3"/>
        <v>2374.0542385749277</v>
      </c>
      <c r="E86" s="1">
        <f>E85+表格1[[#This Row],[每月撥款]]+表格1[[#This Row],[利息]]</f>
        <v>1883699.9999999998</v>
      </c>
      <c r="G86" s="1">
        <f>表格1[[#This Row],[期數]]</f>
        <v>68</v>
      </c>
      <c r="H86" s="1">
        <f>表格1[[#This Row],[每月撥款]]</f>
        <v>24925.945761425071</v>
      </c>
      <c r="I86" s="1">
        <f t="shared" si="4"/>
        <v>27095.623931273756</v>
      </c>
      <c r="J86" s="1">
        <f t="shared" si="5"/>
        <v>26428.205733022111</v>
      </c>
      <c r="K86" s="1">
        <f>K85+表格3[[#This Row],[收益]]-表格3[[#This Row],[每月撥款]]-表格3[[#This Row],[租金]]</f>
        <v>16381608.927929822</v>
      </c>
    </row>
    <row r="87" spans="1:11" x14ac:dyDescent="0.6">
      <c r="A87" s="6">
        <v>69</v>
      </c>
      <c r="B87" s="6">
        <f>IF(MOD(表格1[[#This Row],[期數]],12)=0,B86+1,B86)</f>
        <v>70</v>
      </c>
      <c r="C87" s="1">
        <f>IF(表格1[[#This Row],[期數]]&lt;173,第1個月金額-表格1[[#This Row],[利息]],第174個月金額)</f>
        <v>24891.033199093086</v>
      </c>
      <c r="D87" s="1">
        <f t="shared" si="3"/>
        <v>2408.9668009069123</v>
      </c>
      <c r="E87" s="1">
        <f>E86+表格1[[#This Row],[每月撥款]]+表格1[[#This Row],[利息]]</f>
        <v>1910999.9999999998</v>
      </c>
      <c r="G87" s="1">
        <f>表格1[[#This Row],[期數]]</f>
        <v>69</v>
      </c>
      <c r="H87" s="1">
        <f>表格1[[#This Row],[每月撥款]]</f>
        <v>24891.033199093086</v>
      </c>
      <c r="I87" s="1">
        <f t="shared" si="4"/>
        <v>27055.559000738303</v>
      </c>
      <c r="J87" s="1">
        <f t="shared" si="5"/>
        <v>26450.128936971436</v>
      </c>
      <c r="K87" s="1">
        <f>K86+表格3[[#This Row],[收益]]-表格3[[#This Row],[每月撥款]]-表格3[[#This Row],[租金]]</f>
        <v>16357323.324794497</v>
      </c>
    </row>
    <row r="88" spans="1:11" x14ac:dyDescent="0.6">
      <c r="A88" s="6">
        <v>70</v>
      </c>
      <c r="B88" s="6">
        <f>IF(MOD(表格1[[#This Row],[期數]],12)=0,B87+1,B87)</f>
        <v>70</v>
      </c>
      <c r="C88" s="1">
        <f>IF(表格1[[#This Row],[期數]]&lt;173,第1個月金額-表格1[[#This Row],[利息]],第174個月金額)</f>
        <v>24856.120636761105</v>
      </c>
      <c r="D88" s="1">
        <f t="shared" si="3"/>
        <v>2443.8793632388965</v>
      </c>
      <c r="E88" s="1">
        <f>E87+表格1[[#This Row],[每月撥款]]+表格1[[#This Row],[利息]]</f>
        <v>1938299.9999999998</v>
      </c>
      <c r="G88" s="1">
        <f>表格1[[#This Row],[期數]]</f>
        <v>70</v>
      </c>
      <c r="H88" s="1">
        <f>表格1[[#This Row],[每月撥款]]</f>
        <v>24856.120636761105</v>
      </c>
      <c r="I88" s="1">
        <f t="shared" si="4"/>
        <v>27015.449352694144</v>
      </c>
      <c r="J88" s="1">
        <f t="shared" si="5"/>
        <v>26472.070327054025</v>
      </c>
      <c r="K88" s="1">
        <f>K87+表格3[[#This Row],[收益]]-表格3[[#This Row],[每月撥款]]-表格3[[#This Row],[租金]]</f>
        <v>16333010.583183376</v>
      </c>
    </row>
    <row r="89" spans="1:11" x14ac:dyDescent="0.6">
      <c r="A89" s="6">
        <v>71</v>
      </c>
      <c r="B89" s="6">
        <f>IF(MOD(表格1[[#This Row],[期數]],12)=0,B88+1,B88)</f>
        <v>70</v>
      </c>
      <c r="C89" s="1">
        <f>IF(表格1[[#This Row],[期數]]&lt;173,第1個月金額-表格1[[#This Row],[利息]],第174個月金額)</f>
        <v>24821.20807442912</v>
      </c>
      <c r="D89" s="1">
        <f t="shared" si="3"/>
        <v>2478.7919255708807</v>
      </c>
      <c r="E89" s="1">
        <f>E88+表格1[[#This Row],[每月撥款]]+表格1[[#This Row],[利息]]</f>
        <v>1965599.9999999998</v>
      </c>
      <c r="G89" s="1">
        <f>表格1[[#This Row],[期數]]</f>
        <v>71</v>
      </c>
      <c r="H89" s="1">
        <f>表格1[[#This Row],[每月撥款]]</f>
        <v>24821.20807442912</v>
      </c>
      <c r="I89" s="1">
        <f t="shared" si="4"/>
        <v>26975.294883250801</v>
      </c>
      <c r="J89" s="1">
        <f t="shared" si="5"/>
        <v>26494.029918355969</v>
      </c>
      <c r="K89" s="1">
        <f>K88+表格3[[#This Row],[收益]]-表格3[[#This Row],[每月撥款]]-表格3[[#This Row],[租金]]</f>
        <v>16308670.640073841</v>
      </c>
    </row>
    <row r="90" spans="1:11" x14ac:dyDescent="0.6">
      <c r="A90" s="6">
        <v>72</v>
      </c>
      <c r="B90" s="6">
        <f>IF(MOD(表格1[[#This Row],[期數]],12)=0,B89+1,B89)</f>
        <v>71</v>
      </c>
      <c r="C90" s="1">
        <f>IF(表格1[[#This Row],[期數]]&lt;173,第1個月金額-表格1[[#This Row],[利息]],第174個月金額)</f>
        <v>24786.295512097135</v>
      </c>
      <c r="D90" s="1">
        <f t="shared" si="3"/>
        <v>2513.7044879028649</v>
      </c>
      <c r="E90" s="1">
        <f>E89+表格1[[#This Row],[每月撥款]]+表格1[[#This Row],[利息]]</f>
        <v>1992899.9999999998</v>
      </c>
      <c r="G90" s="1">
        <f>表格1[[#This Row],[期數]]</f>
        <v>72</v>
      </c>
      <c r="H90" s="1">
        <f>表格1[[#This Row],[每月撥款]]</f>
        <v>24786.295512097135</v>
      </c>
      <c r="I90" s="1">
        <f t="shared" si="4"/>
        <v>26935.095488321291</v>
      </c>
      <c r="J90" s="1">
        <f t="shared" si="5"/>
        <v>26516.007725975873</v>
      </c>
      <c r="K90" s="1">
        <f>K89+表格3[[#This Row],[收益]]-表格3[[#This Row],[每月撥款]]-表格3[[#This Row],[租金]]</f>
        <v>16284303.432324089</v>
      </c>
    </row>
    <row r="91" spans="1:11" x14ac:dyDescent="0.6">
      <c r="A91" s="6">
        <v>73</v>
      </c>
      <c r="B91" s="6">
        <f>IF(MOD(表格1[[#This Row],[期數]],12)=0,B90+1,B90)</f>
        <v>71</v>
      </c>
      <c r="C91" s="1">
        <f>IF(表格1[[#This Row],[期數]]&lt;173,第1個月金額-表格1[[#This Row],[利息]],第174個月金額)</f>
        <v>24751.38294976515</v>
      </c>
      <c r="D91" s="1">
        <f t="shared" si="3"/>
        <v>2548.6170502348491</v>
      </c>
      <c r="E91" s="1">
        <f>E90+表格1[[#This Row],[每月撥款]]+表格1[[#This Row],[利息]]</f>
        <v>2020199.9999999998</v>
      </c>
      <c r="G91" s="1">
        <f>表格1[[#This Row],[期數]]</f>
        <v>73</v>
      </c>
      <c r="H91" s="1">
        <f>表格1[[#This Row],[每月撥款]]</f>
        <v>24751.38294976515</v>
      </c>
      <c r="I91" s="1">
        <f t="shared" si="4"/>
        <v>26894.851063621794</v>
      </c>
      <c r="J91" s="1">
        <f t="shared" si="5"/>
        <v>26538.003765024867</v>
      </c>
      <c r="K91" s="1">
        <f>K90+表格3[[#This Row],[收益]]-表格3[[#This Row],[每月撥款]]-表格3[[#This Row],[租金]]</f>
        <v>16259908.896672921</v>
      </c>
    </row>
    <row r="92" spans="1:11" x14ac:dyDescent="0.6">
      <c r="A92" s="6">
        <v>74</v>
      </c>
      <c r="B92" s="6">
        <f>IF(MOD(表格1[[#This Row],[期數]],12)=0,B91+1,B91)</f>
        <v>71</v>
      </c>
      <c r="C92" s="1">
        <f>IF(表格1[[#This Row],[期數]]&lt;173,第1個月金額-表格1[[#This Row],[利息]],第174個月金額)</f>
        <v>24716.470387433168</v>
      </c>
      <c r="D92" s="1">
        <f t="shared" si="3"/>
        <v>2583.5296125668333</v>
      </c>
      <c r="E92" s="1">
        <f>E91+表格1[[#This Row],[每月撥款]]+表格1[[#This Row],[利息]]</f>
        <v>2047499.9999999998</v>
      </c>
      <c r="G92" s="1">
        <f>表格1[[#This Row],[期數]]</f>
        <v>74</v>
      </c>
      <c r="H92" s="1">
        <f>表格1[[#This Row],[每月撥款]]</f>
        <v>24716.470387433168</v>
      </c>
      <c r="I92" s="1">
        <f t="shared" si="4"/>
        <v>26854.561504671299</v>
      </c>
      <c r="J92" s="1">
        <f t="shared" si="5"/>
        <v>26560.018050626615</v>
      </c>
      <c r="K92" s="1">
        <f>K91+表格3[[#This Row],[收益]]-表格3[[#This Row],[每月撥款]]-表格3[[#This Row],[租金]]</f>
        <v>16235486.969739534</v>
      </c>
    </row>
    <row r="93" spans="1:11" x14ac:dyDescent="0.6">
      <c r="A93" s="6">
        <v>75</v>
      </c>
      <c r="B93" s="6">
        <f>IF(MOD(表格1[[#This Row],[期數]],12)=0,B92+1,B92)</f>
        <v>71</v>
      </c>
      <c r="C93" s="1">
        <f>IF(表格1[[#This Row],[期數]]&lt;173,第1個月金額-表格1[[#This Row],[利息]],第174個月金額)</f>
        <v>24681.557825101183</v>
      </c>
      <c r="D93" s="1">
        <f t="shared" si="3"/>
        <v>2618.4421748988175</v>
      </c>
      <c r="E93" s="1">
        <f>E92+表格1[[#This Row],[每月撥款]]+表格1[[#This Row],[利息]]</f>
        <v>2074799.9999999998</v>
      </c>
      <c r="G93" s="1">
        <f>表格1[[#This Row],[期數]]</f>
        <v>75</v>
      </c>
      <c r="H93" s="1">
        <f>表格1[[#This Row],[每月撥款]]</f>
        <v>24681.557825101183</v>
      </c>
      <c r="I93" s="1">
        <f t="shared" si="4"/>
        <v>26814.226706791254</v>
      </c>
      <c r="J93" s="1">
        <f t="shared" si="5"/>
        <v>26582.050597917332</v>
      </c>
      <c r="K93" s="1">
        <f>K92+表格3[[#This Row],[收益]]-表格3[[#This Row],[每月撥款]]-表格3[[#This Row],[租金]]</f>
        <v>16211037.588023307</v>
      </c>
    </row>
    <row r="94" spans="1:11" x14ac:dyDescent="0.6">
      <c r="A94" s="6">
        <v>76</v>
      </c>
      <c r="B94" s="6">
        <f>IF(MOD(表格1[[#This Row],[期數]],12)=0,B93+1,B93)</f>
        <v>71</v>
      </c>
      <c r="C94" s="1">
        <f>IF(表格1[[#This Row],[期數]]&lt;173,第1個月金額-表格1[[#This Row],[利息]],第174個月金額)</f>
        <v>24646.645262769198</v>
      </c>
      <c r="D94" s="1">
        <f t="shared" si="3"/>
        <v>2653.3547372308017</v>
      </c>
      <c r="E94" s="1">
        <f>E93+表格1[[#This Row],[每月撥款]]+表格1[[#This Row],[利息]]</f>
        <v>2102099.9999999995</v>
      </c>
      <c r="G94" s="1">
        <f>表格1[[#This Row],[期數]]</f>
        <v>76</v>
      </c>
      <c r="H94" s="1">
        <f>表格1[[#This Row],[每月撥款]]</f>
        <v>24646.645262769198</v>
      </c>
      <c r="I94" s="1">
        <f t="shared" si="4"/>
        <v>26773.846565105221</v>
      </c>
      <c r="J94" s="1">
        <f t="shared" si="5"/>
        <v>26604.101422045784</v>
      </c>
      <c r="K94" s="1">
        <f>K93+表格3[[#This Row],[收益]]-表格3[[#This Row],[每月撥款]]-表格3[[#This Row],[租金]]</f>
        <v>16186560.687903598</v>
      </c>
    </row>
    <row r="95" spans="1:11" x14ac:dyDescent="0.6">
      <c r="A95" s="6">
        <v>77</v>
      </c>
      <c r="B95" s="6">
        <f>IF(MOD(表格1[[#This Row],[期數]],12)=0,B94+1,B94)</f>
        <v>71</v>
      </c>
      <c r="C95" s="1">
        <f>IF(表格1[[#This Row],[期數]]&lt;173,第1個月金額-表格1[[#This Row],[利息]],第174個月金額)</f>
        <v>24611.732700437213</v>
      </c>
      <c r="D95" s="1">
        <f t="shared" si="3"/>
        <v>2688.2672995627859</v>
      </c>
      <c r="E95" s="1">
        <f>E94+表格1[[#This Row],[每月撥款]]+表格1[[#This Row],[利息]]</f>
        <v>2129399.9999999995</v>
      </c>
      <c r="G95" s="1">
        <f>表格1[[#This Row],[期數]]</f>
        <v>77</v>
      </c>
      <c r="H95" s="1">
        <f>表格1[[#This Row],[每月撥款]]</f>
        <v>24611.732700437213</v>
      </c>
      <c r="I95" s="1">
        <f t="shared" si="4"/>
        <v>26733.420974538541</v>
      </c>
      <c r="J95" s="1">
        <f t="shared" si="5"/>
        <v>26626.170538173301</v>
      </c>
      <c r="K95" s="1">
        <f>K94+表格3[[#This Row],[收益]]-表格3[[#This Row],[每月撥款]]-表格3[[#This Row],[租金]]</f>
        <v>16162056.205639524</v>
      </c>
    </row>
    <row r="96" spans="1:11" x14ac:dyDescent="0.6">
      <c r="A96" s="6">
        <v>78</v>
      </c>
      <c r="B96" s="6">
        <f>IF(MOD(表格1[[#This Row],[期數]],12)=0,B95+1,B95)</f>
        <v>71</v>
      </c>
      <c r="C96" s="1">
        <f>IF(表格1[[#This Row],[期數]]&lt;173,第1個月金額-表格1[[#This Row],[利息]],第174個月金額)</f>
        <v>24576.820138105231</v>
      </c>
      <c r="D96" s="1">
        <f t="shared" si="3"/>
        <v>2723.1798618947701</v>
      </c>
      <c r="E96" s="1">
        <f>E95+表格1[[#This Row],[每月撥款]]+表格1[[#This Row],[利息]]</f>
        <v>2156699.9999999995</v>
      </c>
      <c r="G96" s="1">
        <f>表格1[[#This Row],[期數]]</f>
        <v>78</v>
      </c>
      <c r="H96" s="1">
        <f>表格1[[#This Row],[每月撥款]]</f>
        <v>24576.820138105231</v>
      </c>
      <c r="I96" s="1">
        <f t="shared" si="4"/>
        <v>26692.949829817964</v>
      </c>
      <c r="J96" s="1">
        <f t="shared" si="5"/>
        <v>26648.257961473795</v>
      </c>
      <c r="K96" s="1">
        <f>K95+表格3[[#This Row],[收益]]-表格3[[#This Row],[每月撥款]]-表格3[[#This Row],[租金]]</f>
        <v>16137524.077369763</v>
      </c>
    </row>
    <row r="97" spans="1:11" x14ac:dyDescent="0.6">
      <c r="A97" s="6">
        <v>79</v>
      </c>
      <c r="B97" s="6">
        <f>IF(MOD(表格1[[#This Row],[期數]],12)=0,B96+1,B96)</f>
        <v>71</v>
      </c>
      <c r="C97" s="1">
        <f>IF(表格1[[#This Row],[期數]]&lt;173,第1個月金額-表格1[[#This Row],[利息]],第174個月金額)</f>
        <v>24541.907575773246</v>
      </c>
      <c r="D97" s="1">
        <f t="shared" si="3"/>
        <v>2758.0924242267542</v>
      </c>
      <c r="E97" s="1">
        <f>E96+表格1[[#This Row],[每月撥款]]+表格1[[#This Row],[利息]]</f>
        <v>2183999.9999999995</v>
      </c>
      <c r="G97" s="1">
        <f>表格1[[#This Row],[期數]]</f>
        <v>79</v>
      </c>
      <c r="H97" s="1">
        <f>表格1[[#This Row],[每月撥款]]</f>
        <v>24541.907575773246</v>
      </c>
      <c r="I97" s="1">
        <f t="shared" si="4"/>
        <v>26652.433025471317</v>
      </c>
      <c r="J97" s="1">
        <f t="shared" si="5"/>
        <v>26670.363707133765</v>
      </c>
      <c r="K97" s="1">
        <f>K96+表格3[[#This Row],[收益]]-表格3[[#This Row],[每月撥款]]-表格3[[#This Row],[租金]]</f>
        <v>16112964.239112327</v>
      </c>
    </row>
    <row r="98" spans="1:11" x14ac:dyDescent="0.6">
      <c r="A98" s="6">
        <v>80</v>
      </c>
      <c r="B98" s="6">
        <f>IF(MOD(表格1[[#This Row],[期數]],12)=0,B97+1,B97)</f>
        <v>71</v>
      </c>
      <c r="C98" s="1">
        <f>IF(表格1[[#This Row],[期數]]&lt;173,第1個月金額-表格1[[#This Row],[利息]],第174個月金額)</f>
        <v>24506.995013441261</v>
      </c>
      <c r="D98" s="1">
        <f t="shared" si="3"/>
        <v>2793.0049865587384</v>
      </c>
      <c r="E98" s="1">
        <f>E97+表格1[[#This Row],[每月撥款]]+表格1[[#This Row],[利息]]</f>
        <v>2211299.9999999995</v>
      </c>
      <c r="G98" s="1">
        <f>表格1[[#This Row],[期數]]</f>
        <v>80</v>
      </c>
      <c r="H98" s="1">
        <f>表格1[[#This Row],[每月撥款]]</f>
        <v>24506.995013441261</v>
      </c>
      <c r="I98" s="1">
        <f t="shared" si="4"/>
        <v>26611.870455827149</v>
      </c>
      <c r="J98" s="1">
        <f t="shared" si="5"/>
        <v>26692.487790352308</v>
      </c>
      <c r="K98" s="1">
        <f>K97+表格3[[#This Row],[收益]]-表格3[[#This Row],[每月撥款]]-表格3[[#This Row],[租金]]</f>
        <v>16088376.626764361</v>
      </c>
    </row>
    <row r="99" spans="1:11" x14ac:dyDescent="0.6">
      <c r="A99" s="6">
        <v>81</v>
      </c>
      <c r="B99" s="6">
        <f>IF(MOD(表格1[[#This Row],[期數]],12)=0,B98+1,B98)</f>
        <v>71</v>
      </c>
      <c r="C99" s="1">
        <f>IF(表格1[[#This Row],[期數]]&lt;173,第1個月金額-表格1[[#This Row],[利息]],第174個月金額)</f>
        <v>24472.082451109276</v>
      </c>
      <c r="D99" s="1">
        <f t="shared" si="3"/>
        <v>2827.9175488907226</v>
      </c>
      <c r="E99" s="1">
        <f>E98+表格1[[#This Row],[每月撥款]]+表格1[[#This Row],[利息]]</f>
        <v>2238599.9999999995</v>
      </c>
      <c r="G99" s="1">
        <f>表格1[[#This Row],[期數]]</f>
        <v>81</v>
      </c>
      <c r="H99" s="1">
        <f>表格1[[#This Row],[每月撥款]]</f>
        <v>24472.082451109276</v>
      </c>
      <c r="I99" s="1">
        <f t="shared" si="4"/>
        <v>26571.262015014388</v>
      </c>
      <c r="J99" s="1">
        <f t="shared" si="5"/>
        <v>26714.630226341123</v>
      </c>
      <c r="K99" s="1">
        <f>K98+表格3[[#This Row],[收益]]-表格3[[#This Row],[每月撥款]]-表格3[[#This Row],[租金]]</f>
        <v>16063761.176101925</v>
      </c>
    </row>
    <row r="100" spans="1:11" x14ac:dyDescent="0.6">
      <c r="A100" s="6">
        <v>82</v>
      </c>
      <c r="B100" s="6">
        <f>IF(MOD(表格1[[#This Row],[期數]],12)=0,B99+1,B99)</f>
        <v>71</v>
      </c>
      <c r="C100" s="1">
        <f>IF(表格1[[#This Row],[期數]]&lt;173,第1個月金額-表格1[[#This Row],[利息]],第174個月金額)</f>
        <v>24437.169888777295</v>
      </c>
      <c r="D100" s="1">
        <f t="shared" si="3"/>
        <v>2862.8301112227068</v>
      </c>
      <c r="E100" s="1">
        <f>E99+表格1[[#This Row],[每月撥款]]+表格1[[#This Row],[利息]]</f>
        <v>2265899.9999999995</v>
      </c>
      <c r="G100" s="1">
        <f>表格1[[#This Row],[期數]]</f>
        <v>82</v>
      </c>
      <c r="H100" s="1">
        <f>表格1[[#This Row],[每月撥款]]</f>
        <v>24437.169888777295</v>
      </c>
      <c r="I100" s="1">
        <f t="shared" si="4"/>
        <v>26530.607596961967</v>
      </c>
      <c r="J100" s="1">
        <f t="shared" si="5"/>
        <v>26736.791030324537</v>
      </c>
      <c r="K100" s="1">
        <f>K99+表格3[[#This Row],[收益]]-表格3[[#This Row],[每月撥款]]-表格3[[#This Row],[租金]]</f>
        <v>16039117.822779784</v>
      </c>
    </row>
    <row r="101" spans="1:11" x14ac:dyDescent="0.6">
      <c r="A101" s="6">
        <v>83</v>
      </c>
      <c r="B101" s="6">
        <f>IF(MOD(表格1[[#This Row],[期數]],12)=0,B100+1,B100)</f>
        <v>71</v>
      </c>
      <c r="C101" s="1">
        <f>IF(表格1[[#This Row],[期數]]&lt;173,第1個月金額-表格1[[#This Row],[利息]],第174個月金額)</f>
        <v>24402.257326445309</v>
      </c>
      <c r="D101" s="1">
        <f t="shared" si="3"/>
        <v>2897.742673554691</v>
      </c>
      <c r="E101" s="1">
        <f>E100+表格1[[#This Row],[每月撥款]]+表格1[[#This Row],[利息]]</f>
        <v>2293199.9999999995</v>
      </c>
      <c r="G101" s="1">
        <f>表格1[[#This Row],[期數]]</f>
        <v>83</v>
      </c>
      <c r="H101" s="1">
        <f>表格1[[#This Row],[每月撥款]]</f>
        <v>24402.257326445309</v>
      </c>
      <c r="I101" s="1">
        <f t="shared" si="4"/>
        <v>26489.907095398506</v>
      </c>
      <c r="J101" s="1">
        <f t="shared" si="5"/>
        <v>26758.9702175395</v>
      </c>
      <c r="K101" s="1">
        <f>K100+表格3[[#This Row],[收益]]-表格3[[#This Row],[每月撥款]]-表格3[[#This Row],[租金]]</f>
        <v>16014446.502331199</v>
      </c>
    </row>
    <row r="102" spans="1:11" x14ac:dyDescent="0.6">
      <c r="A102" s="6">
        <v>84</v>
      </c>
      <c r="B102" s="6">
        <f>IF(MOD(表格1[[#This Row],[期數]],12)=0,B101+1,B101)</f>
        <v>72</v>
      </c>
      <c r="C102" s="1">
        <f>IF(表格1[[#This Row],[期數]]&lt;173,第1個月金額-表格1[[#This Row],[利息]],第174個月金額)</f>
        <v>24367.344764113324</v>
      </c>
      <c r="D102" s="1">
        <f t="shared" si="3"/>
        <v>2932.6552358866752</v>
      </c>
      <c r="E102" s="1">
        <f>E101+表格1[[#This Row],[每月撥款]]+表格1[[#This Row],[利息]]</f>
        <v>2320499.9999999995</v>
      </c>
      <c r="G102" s="1">
        <f>表格1[[#This Row],[期數]]</f>
        <v>84</v>
      </c>
      <c r="H102" s="1">
        <f>表格1[[#This Row],[每月撥款]]</f>
        <v>24367.344764113324</v>
      </c>
      <c r="I102" s="1">
        <f t="shared" si="4"/>
        <v>26449.16040385194</v>
      </c>
      <c r="J102" s="1">
        <f t="shared" si="5"/>
        <v>26781.167803235603</v>
      </c>
      <c r="K102" s="1">
        <f>K101+表格3[[#This Row],[收益]]-表格3[[#This Row],[每月撥款]]-表格3[[#This Row],[租金]]</f>
        <v>15989747.150167702</v>
      </c>
    </row>
    <row r="103" spans="1:11" x14ac:dyDescent="0.6">
      <c r="A103" s="6">
        <v>85</v>
      </c>
      <c r="B103" s="6">
        <f>IF(MOD(表格1[[#This Row],[期數]],12)=0,B102+1,B102)</f>
        <v>72</v>
      </c>
      <c r="C103" s="1">
        <f>IF(表格1[[#This Row],[期數]]&lt;173,第1個月金額-表格1[[#This Row],[利息]],第174個月金額)</f>
        <v>24332.432201781339</v>
      </c>
      <c r="D103" s="1">
        <f t="shared" si="3"/>
        <v>2967.5677982186594</v>
      </c>
      <c r="E103" s="1">
        <f>E102+表格1[[#This Row],[每月撥款]]+表格1[[#This Row],[利息]]</f>
        <v>2347799.9999999995</v>
      </c>
      <c r="G103" s="1">
        <f>表格1[[#This Row],[期數]]</f>
        <v>85</v>
      </c>
      <c r="H103" s="1">
        <f>表格1[[#This Row],[每月撥款]]</f>
        <v>24332.432201781339</v>
      </c>
      <c r="I103" s="1">
        <f t="shared" si="4"/>
        <v>26408.367415649165</v>
      </c>
      <c r="J103" s="1">
        <f t="shared" si="5"/>
        <v>26803.383802675085</v>
      </c>
      <c r="K103" s="1">
        <f>K102+表格3[[#This Row],[收益]]-表格3[[#This Row],[每月撥款]]-表格3[[#This Row],[租金]]</f>
        <v>15965019.701578895</v>
      </c>
    </row>
    <row r="104" spans="1:11" x14ac:dyDescent="0.6">
      <c r="A104" s="6">
        <v>86</v>
      </c>
      <c r="B104" s="6">
        <f>IF(MOD(表格1[[#This Row],[期數]],12)=0,B103+1,B103)</f>
        <v>72</v>
      </c>
      <c r="C104" s="1">
        <f>IF(表格1[[#This Row],[期數]]&lt;173,第1個月金額-表格1[[#This Row],[利息]],第174個月金額)</f>
        <v>24297.519639449354</v>
      </c>
      <c r="D104" s="1">
        <f t="shared" si="3"/>
        <v>3002.480360550644</v>
      </c>
      <c r="E104" s="1">
        <f>E103+表格1[[#This Row],[每月撥款]]+表格1[[#This Row],[利息]]</f>
        <v>2375099.9999999995</v>
      </c>
      <c r="G104" s="1">
        <f>表格1[[#This Row],[期數]]</f>
        <v>86</v>
      </c>
      <c r="H104" s="1">
        <f>表格1[[#This Row],[每月撥款]]</f>
        <v>24297.519639449354</v>
      </c>
      <c r="I104" s="1">
        <f t="shared" si="4"/>
        <v>26367.5280239157</v>
      </c>
      <c r="J104" s="1">
        <f t="shared" si="5"/>
        <v>26825.618231132852</v>
      </c>
      <c r="K104" s="1">
        <f>K103+表格3[[#This Row],[收益]]-表格3[[#This Row],[每月撥款]]-表格3[[#This Row],[租金]]</f>
        <v>15940264.091732228</v>
      </c>
    </row>
    <row r="105" spans="1:11" x14ac:dyDescent="0.6">
      <c r="A105" s="6">
        <v>87</v>
      </c>
      <c r="B105" s="6">
        <f>IF(MOD(表格1[[#This Row],[期數]],12)=0,B104+1,B104)</f>
        <v>72</v>
      </c>
      <c r="C105" s="1">
        <f>IF(表格1[[#This Row],[期數]]&lt;173,第1個月金額-表格1[[#This Row],[利息]],第174個月金額)</f>
        <v>24262.607077117373</v>
      </c>
      <c r="D105" s="1">
        <f t="shared" si="3"/>
        <v>3037.3929228826278</v>
      </c>
      <c r="E105" s="1">
        <f>E104+表格1[[#This Row],[每月撥款]]+表格1[[#This Row],[利息]]</f>
        <v>2402399.9999999995</v>
      </c>
      <c r="G105" s="1">
        <f>表格1[[#This Row],[期數]]</f>
        <v>87</v>
      </c>
      <c r="H105" s="1">
        <f>表格1[[#This Row],[每月撥款]]</f>
        <v>24262.607077117373</v>
      </c>
      <c r="I105" s="1">
        <f t="shared" si="4"/>
        <v>26326.642121575311</v>
      </c>
      <c r="J105" s="1">
        <f t="shared" si="5"/>
        <v>26847.871103896476</v>
      </c>
      <c r="K105" s="1">
        <f>K104+表格3[[#This Row],[收益]]-表格3[[#This Row],[每月撥款]]-表格3[[#This Row],[租金]]</f>
        <v>15915480.25567279</v>
      </c>
    </row>
    <row r="106" spans="1:11" x14ac:dyDescent="0.6">
      <c r="A106" s="6">
        <v>88</v>
      </c>
      <c r="B106" s="6">
        <f>IF(MOD(表格1[[#This Row],[期數]],12)=0,B105+1,B105)</f>
        <v>72</v>
      </c>
      <c r="C106" s="1">
        <f>IF(表格1[[#This Row],[期數]]&lt;173,第1個月金額-表格1[[#This Row],[利息]],第174個月金額)</f>
        <v>24227.694514785388</v>
      </c>
      <c r="D106" s="1">
        <f t="shared" si="3"/>
        <v>3072.3054852146124</v>
      </c>
      <c r="E106" s="1">
        <f>E105+表格1[[#This Row],[每月撥款]]+表格1[[#This Row],[利息]]</f>
        <v>2429699.9999999995</v>
      </c>
      <c r="G106" s="1">
        <f>表格1[[#This Row],[期數]]</f>
        <v>88</v>
      </c>
      <c r="H106" s="1">
        <f>表格1[[#This Row],[每月撥款]]</f>
        <v>24227.694514785388</v>
      </c>
      <c r="I106" s="1">
        <f t="shared" si="4"/>
        <v>26285.709601349688</v>
      </c>
      <c r="J106" s="1">
        <f t="shared" si="5"/>
        <v>26870.142436266211</v>
      </c>
      <c r="K106" s="1">
        <f>K105+表格3[[#This Row],[收益]]-表格3[[#This Row],[每月撥款]]-表格3[[#This Row],[租金]]</f>
        <v>15890668.128323089</v>
      </c>
    </row>
    <row r="107" spans="1:11" x14ac:dyDescent="0.6">
      <c r="A107" s="6">
        <v>89</v>
      </c>
      <c r="B107" s="6">
        <f>IF(MOD(表格1[[#This Row],[期數]],12)=0,B106+1,B106)</f>
        <v>72</v>
      </c>
      <c r="C107" s="1">
        <f>IF(表格1[[#This Row],[期數]]&lt;173,第1個月金額-表格1[[#This Row],[利息]],第174個月金額)</f>
        <v>24192.781952453402</v>
      </c>
      <c r="D107" s="1">
        <f t="shared" si="3"/>
        <v>3107.2180475465962</v>
      </c>
      <c r="E107" s="1">
        <f>E106+表格1[[#This Row],[每月撥款]]+表格1[[#This Row],[利息]]</f>
        <v>2456999.9999999995</v>
      </c>
      <c r="G107" s="1">
        <f>表格1[[#This Row],[期數]]</f>
        <v>89</v>
      </c>
      <c r="H107" s="1">
        <f>表格1[[#This Row],[每月撥款]]</f>
        <v>24192.781952453402</v>
      </c>
      <c r="I107" s="1">
        <f t="shared" si="4"/>
        <v>26244.73035575806</v>
      </c>
      <c r="J107" s="1">
        <f t="shared" si="5"/>
        <v>26892.432243555006</v>
      </c>
      <c r="K107" s="1">
        <f>K106+表格3[[#This Row],[收益]]-表格3[[#This Row],[每月撥款]]-表格3[[#This Row],[租金]]</f>
        <v>15865827.644482838</v>
      </c>
    </row>
    <row r="108" spans="1:11" x14ac:dyDescent="0.6">
      <c r="A108" s="6">
        <v>90</v>
      </c>
      <c r="B108" s="6">
        <f>IF(MOD(表格1[[#This Row],[期數]],12)=0,B107+1,B107)</f>
        <v>72</v>
      </c>
      <c r="C108" s="1">
        <f>IF(表格1[[#This Row],[期數]]&lt;173,第1個月金額-表格1[[#This Row],[利息]],第174個月金額)</f>
        <v>24157.869390121421</v>
      </c>
      <c r="D108" s="1">
        <f t="shared" si="3"/>
        <v>3142.1306098785808</v>
      </c>
      <c r="E108" s="1">
        <f>E107+表格1[[#This Row],[每月撥款]]+表格1[[#This Row],[利息]]</f>
        <v>2484299.9999999995</v>
      </c>
      <c r="G108" s="1">
        <f>表格1[[#This Row],[期數]]</f>
        <v>90</v>
      </c>
      <c r="H108" s="1">
        <f>表格1[[#This Row],[每月撥款]]</f>
        <v>24157.869390121421</v>
      </c>
      <c r="I108" s="1">
        <f t="shared" si="4"/>
        <v>26203.704277116849</v>
      </c>
      <c r="J108" s="1">
        <f t="shared" si="5"/>
        <v>26914.740541088508</v>
      </c>
      <c r="K108" s="1">
        <f>K107+表格3[[#This Row],[收益]]-表格3[[#This Row],[每月撥款]]-表格3[[#This Row],[租金]]</f>
        <v>15840958.738828745</v>
      </c>
    </row>
    <row r="109" spans="1:11" x14ac:dyDescent="0.6">
      <c r="A109" s="6">
        <v>91</v>
      </c>
      <c r="B109" s="6">
        <f>IF(MOD(表格1[[#This Row],[期數]],12)=0,B108+1,B108)</f>
        <v>72</v>
      </c>
      <c r="C109" s="1">
        <f>IF(表格1[[#This Row],[期數]]&lt;173,第1個月金額-表格1[[#This Row],[利息]],第174個月金額)</f>
        <v>24122.956827789436</v>
      </c>
      <c r="D109" s="1">
        <f t="shared" si="3"/>
        <v>3177.0431722105654</v>
      </c>
      <c r="E109" s="1">
        <f>E108+表格1[[#This Row],[每月撥款]]+表格1[[#This Row],[利息]]</f>
        <v>2511599.9999999995</v>
      </c>
      <c r="G109" s="1">
        <f>表格1[[#This Row],[期數]]</f>
        <v>91</v>
      </c>
      <c r="H109" s="1">
        <f>表格1[[#This Row],[每月撥款]]</f>
        <v>24122.956827789436</v>
      </c>
      <c r="I109" s="1">
        <f t="shared" si="4"/>
        <v>26162.631257539331</v>
      </c>
      <c r="J109" s="1">
        <f t="shared" si="5"/>
        <v>26937.067344205079</v>
      </c>
      <c r="K109" s="1">
        <f>K108+表格3[[#This Row],[收益]]-表格3[[#This Row],[每月撥款]]-表格3[[#This Row],[租金]]</f>
        <v>15816061.345914289</v>
      </c>
    </row>
    <row r="110" spans="1:11" x14ac:dyDescent="0.6">
      <c r="A110" s="6">
        <v>92</v>
      </c>
      <c r="B110" s="6">
        <f>IF(MOD(表格1[[#This Row],[期數]],12)=0,B109+1,B109)</f>
        <v>72</v>
      </c>
      <c r="C110" s="1">
        <f>IF(表格1[[#This Row],[期數]]&lt;173,第1個月金額-表格1[[#This Row],[利息]],第174個月金額)</f>
        <v>24088.044265457451</v>
      </c>
      <c r="D110" s="1">
        <f t="shared" si="3"/>
        <v>3211.9557345425492</v>
      </c>
      <c r="E110" s="1">
        <f>E109+表格1[[#This Row],[每月撥款]]+表格1[[#This Row],[利息]]</f>
        <v>2538899.9999999995</v>
      </c>
      <c r="G110" s="1">
        <f>表格1[[#This Row],[期數]]</f>
        <v>92</v>
      </c>
      <c r="H110" s="1">
        <f>表格1[[#This Row],[每月撥款]]</f>
        <v>24088.044265457451</v>
      </c>
      <c r="I110" s="1">
        <f t="shared" si="4"/>
        <v>26121.511188935256</v>
      </c>
      <c r="J110" s="1">
        <f t="shared" si="5"/>
        <v>26959.412668255805</v>
      </c>
      <c r="K110" s="1">
        <f>K109+表格3[[#This Row],[收益]]-表格3[[#This Row],[每月撥款]]-表格3[[#This Row],[租金]]</f>
        <v>15791135.40016951</v>
      </c>
    </row>
    <row r="111" spans="1:11" x14ac:dyDescent="0.6">
      <c r="A111" s="6">
        <v>93</v>
      </c>
      <c r="B111" s="6">
        <f>IF(MOD(表格1[[#This Row],[期數]],12)=0,B110+1,B110)</f>
        <v>72</v>
      </c>
      <c r="C111" s="1">
        <f>IF(表格1[[#This Row],[期數]]&lt;173,第1個月金額-表格1[[#This Row],[利息]],第174個月金額)</f>
        <v>24053.131703125466</v>
      </c>
      <c r="D111" s="1">
        <f t="shared" si="3"/>
        <v>3246.8682968745338</v>
      </c>
      <c r="E111" s="1">
        <f>E110+表格1[[#This Row],[每月撥款]]+表格1[[#This Row],[利息]]</f>
        <v>2566199.9999999995</v>
      </c>
      <c r="G111" s="1">
        <f>表格1[[#This Row],[期數]]</f>
        <v>93</v>
      </c>
      <c r="H111" s="1">
        <f>表格1[[#This Row],[每月撥款]]</f>
        <v>24053.131703125466</v>
      </c>
      <c r="I111" s="1">
        <f t="shared" si="4"/>
        <v>26080.343963010499</v>
      </c>
      <c r="J111" s="1">
        <f t="shared" si="5"/>
        <v>26981.776528604511</v>
      </c>
      <c r="K111" s="1">
        <f>K110+表格3[[#This Row],[收益]]-表格3[[#This Row],[每月撥款]]-表格3[[#This Row],[租金]]</f>
        <v>15766180.835900791</v>
      </c>
    </row>
    <row r="112" spans="1:11" x14ac:dyDescent="0.6">
      <c r="A112" s="6">
        <v>94</v>
      </c>
      <c r="B112" s="6">
        <f>IF(MOD(表格1[[#This Row],[期數]],12)=0,B111+1,B111)</f>
        <v>72</v>
      </c>
      <c r="C112" s="1">
        <f>IF(表格1[[#This Row],[期數]]&lt;173,第1個月金額-表格1[[#This Row],[利息]],第174個月金額)</f>
        <v>24018.219140793481</v>
      </c>
      <c r="D112" s="1">
        <f t="shared" si="3"/>
        <v>3281.7808592065176</v>
      </c>
      <c r="E112" s="1">
        <f>E111+表格1[[#This Row],[每月撥款]]+表格1[[#This Row],[利息]]</f>
        <v>2593499.9999999995</v>
      </c>
      <c r="G112" s="1">
        <f>表格1[[#This Row],[期數]]</f>
        <v>94</v>
      </c>
      <c r="H112" s="1">
        <f>表格1[[#This Row],[每月撥款]]</f>
        <v>24018.219140793481</v>
      </c>
      <c r="I112" s="1">
        <f t="shared" si="4"/>
        <v>26039.129471266715</v>
      </c>
      <c r="J112" s="1">
        <f t="shared" si="5"/>
        <v>27004.15894062776</v>
      </c>
      <c r="K112" s="1">
        <f>K111+表格3[[#This Row],[收益]]-表格3[[#This Row],[每月撥款]]-表格3[[#This Row],[租金]]</f>
        <v>15741197.587290635</v>
      </c>
    </row>
    <row r="113" spans="1:11" x14ac:dyDescent="0.6">
      <c r="A113" s="6">
        <v>95</v>
      </c>
      <c r="B113" s="6">
        <f>IF(MOD(表格1[[#This Row],[期數]],12)=0,B112+1,B112)</f>
        <v>72</v>
      </c>
      <c r="C113" s="1">
        <f>IF(表格1[[#This Row],[期數]]&lt;173,第1個月金額-表格1[[#This Row],[利息]],第174個月金額)</f>
        <v>23983.306578461499</v>
      </c>
      <c r="D113" s="1">
        <f t="shared" si="3"/>
        <v>3316.6934215385022</v>
      </c>
      <c r="E113" s="1">
        <f>E112+表格1[[#This Row],[每月撥款]]+表格1[[#This Row],[利息]]</f>
        <v>2620799.9999999995</v>
      </c>
      <c r="G113" s="1">
        <f>表格1[[#This Row],[期數]]</f>
        <v>95</v>
      </c>
      <c r="H113" s="1">
        <f>表格1[[#This Row],[每月撥款]]</f>
        <v>23983.306578461499</v>
      </c>
      <c r="I113" s="1">
        <f t="shared" si="4"/>
        <v>25997.86760500096</v>
      </c>
      <c r="J113" s="1">
        <f t="shared" si="5"/>
        <v>27026.559919714873</v>
      </c>
      <c r="K113" s="1">
        <f>K112+表格3[[#This Row],[收益]]-表格3[[#This Row],[每月撥款]]-表格3[[#This Row],[租金]]</f>
        <v>15716185.58839746</v>
      </c>
    </row>
    <row r="114" spans="1:11" x14ac:dyDescent="0.6">
      <c r="A114" s="6">
        <v>96</v>
      </c>
      <c r="B114" s="6">
        <f>IF(MOD(表格1[[#This Row],[期數]],12)=0,B113+1,B113)</f>
        <v>73</v>
      </c>
      <c r="C114" s="1">
        <f>IF(表格1[[#This Row],[期數]]&lt;173,第1個月金額-表格1[[#This Row],[利息]],第174個月金額)</f>
        <v>23948.394016129514</v>
      </c>
      <c r="D114" s="1">
        <f t="shared" si="3"/>
        <v>3351.6059838704859</v>
      </c>
      <c r="E114" s="1">
        <f>E113+表格1[[#This Row],[每月撥款]]+表格1[[#This Row],[利息]]</f>
        <v>2648099.9999999995</v>
      </c>
      <c r="G114" s="1">
        <f>表格1[[#This Row],[期數]]</f>
        <v>96</v>
      </c>
      <c r="H114" s="1">
        <f>表格1[[#This Row],[每月撥款]]</f>
        <v>23948.394016129514</v>
      </c>
      <c r="I114" s="1">
        <f t="shared" si="4"/>
        <v>25956.558255305339</v>
      </c>
      <c r="J114" s="1">
        <f t="shared" si="5"/>
        <v>27048.979481267936</v>
      </c>
      <c r="K114" s="1">
        <f>K113+表格3[[#This Row],[收益]]-表格3[[#This Row],[每月撥款]]-表格3[[#This Row],[租金]]</f>
        <v>15691144.773155367</v>
      </c>
    </row>
    <row r="115" spans="1:11" x14ac:dyDescent="0.6">
      <c r="A115" s="6">
        <v>97</v>
      </c>
      <c r="B115" s="6">
        <f>IF(MOD(表格1[[#This Row],[期數]],12)=0,B114+1,B114)</f>
        <v>73</v>
      </c>
      <c r="C115" s="1">
        <f>IF(表格1[[#This Row],[期數]]&lt;173,第1個月金額-表格1[[#This Row],[利息]],第174個月金額)</f>
        <v>23913.481453797529</v>
      </c>
      <c r="D115" s="1">
        <f t="shared" si="3"/>
        <v>3386.5185462024706</v>
      </c>
      <c r="E115" s="1">
        <f>E114+表格1[[#This Row],[每月撥款]]+表格1[[#This Row],[利息]]</f>
        <v>2675399.9999999995</v>
      </c>
      <c r="G115" s="1">
        <f>表格1[[#This Row],[期數]]</f>
        <v>97</v>
      </c>
      <c r="H115" s="1">
        <f>表格1[[#This Row],[每月撥款]]</f>
        <v>23913.481453797529</v>
      </c>
      <c r="I115" s="1">
        <f t="shared" si="4"/>
        <v>25915.20131306666</v>
      </c>
      <c r="J115" s="1">
        <f t="shared" si="5"/>
        <v>27071.417640701813</v>
      </c>
      <c r="K115" s="1">
        <f>K114+表格3[[#This Row],[收益]]-表格3[[#This Row],[每月撥款]]-表格3[[#This Row],[租金]]</f>
        <v>15666075.075373936</v>
      </c>
    </row>
    <row r="116" spans="1:11" x14ac:dyDescent="0.6">
      <c r="A116" s="6">
        <v>98</v>
      </c>
      <c r="B116" s="6">
        <f>IF(MOD(表格1[[#This Row],[期數]],12)=0,B115+1,B115)</f>
        <v>73</v>
      </c>
      <c r="C116" s="1">
        <f>IF(表格1[[#This Row],[期數]]&lt;173,第1個月金額-表格1[[#This Row],[利息]],第174個月金額)</f>
        <v>23878.568891465544</v>
      </c>
      <c r="D116" s="1">
        <f t="shared" si="3"/>
        <v>3421.4311085344548</v>
      </c>
      <c r="E116" s="1">
        <f>E115+表格1[[#This Row],[每月撥款]]+表格1[[#This Row],[利息]]</f>
        <v>2702699.9999999995</v>
      </c>
      <c r="G116" s="1">
        <f>表格1[[#This Row],[期數]]</f>
        <v>98</v>
      </c>
      <c r="H116" s="1">
        <f>表格1[[#This Row],[每月撥款]]</f>
        <v>23878.568891465544</v>
      </c>
      <c r="I116" s="1">
        <f t="shared" si="4"/>
        <v>25873.796668966061</v>
      </c>
      <c r="J116" s="1">
        <f t="shared" si="5"/>
        <v>27093.874413444159</v>
      </c>
      <c r="K116" s="1">
        <f>K115+表格3[[#This Row],[收益]]-表格3[[#This Row],[每月撥款]]-表格3[[#This Row],[租金]]</f>
        <v>15640976.428737992</v>
      </c>
    </row>
    <row r="117" spans="1:11" x14ac:dyDescent="0.6">
      <c r="A117" s="6">
        <v>99</v>
      </c>
      <c r="B117" s="6">
        <f>IF(MOD(表格1[[#This Row],[期數]],12)=0,B116+1,B116)</f>
        <v>73</v>
      </c>
      <c r="C117" s="1">
        <f>IF(表格1[[#This Row],[期數]]&lt;173,第1個月金額-表格1[[#This Row],[利息]],第174個月金額)</f>
        <v>23843.656329133562</v>
      </c>
      <c r="D117" s="1">
        <f t="shared" si="3"/>
        <v>3456.343670866439</v>
      </c>
      <c r="E117" s="1">
        <f>E116+表格1[[#This Row],[每月撥款]]+表格1[[#This Row],[利息]]</f>
        <v>2729999.9999999995</v>
      </c>
      <c r="G117" s="1">
        <f>表格1[[#This Row],[期數]]</f>
        <v>99</v>
      </c>
      <c r="H117" s="1">
        <f>表格1[[#This Row],[每月撥款]]</f>
        <v>23843.656329133562</v>
      </c>
      <c r="I117" s="1">
        <f t="shared" si="4"/>
        <v>25832.344213478631</v>
      </c>
      <c r="J117" s="1">
        <f t="shared" si="5"/>
        <v>27116.34981493542</v>
      </c>
      <c r="K117" s="1">
        <f>K116+表格3[[#This Row],[收益]]-表格3[[#This Row],[每月撥款]]-表格3[[#This Row],[租金]]</f>
        <v>15615848.766807402</v>
      </c>
    </row>
    <row r="118" spans="1:11" x14ac:dyDescent="0.6">
      <c r="A118" s="6">
        <v>100</v>
      </c>
      <c r="B118" s="6">
        <f>IF(MOD(表格1[[#This Row],[期數]],12)=0,B117+1,B117)</f>
        <v>73</v>
      </c>
      <c r="C118" s="1">
        <f>IF(表格1[[#This Row],[期數]]&lt;173,第1個月金額-表格1[[#This Row],[利息]],第174個月金額)</f>
        <v>23808.743766801577</v>
      </c>
      <c r="D118" s="1">
        <f t="shared" si="3"/>
        <v>3491.2562331984232</v>
      </c>
      <c r="E118" s="1">
        <f>E117+表格1[[#This Row],[每月撥款]]+表格1[[#This Row],[利息]]</f>
        <v>2757299.9999999995</v>
      </c>
      <c r="G118" s="1">
        <f>表格1[[#This Row],[期數]]</f>
        <v>100</v>
      </c>
      <c r="H118" s="1">
        <f>表格1[[#This Row],[每月撥款]]</f>
        <v>23808.743766801577</v>
      </c>
      <c r="I118" s="1">
        <f t="shared" si="4"/>
        <v>25790.843836873093</v>
      </c>
      <c r="J118" s="1">
        <f t="shared" si="5"/>
        <v>27138.843860628851</v>
      </c>
      <c r="K118" s="1">
        <f>K117+表格3[[#This Row],[收益]]-表格3[[#This Row],[每月撥款]]-表格3[[#This Row],[租金]]</f>
        <v>15590692.023016846</v>
      </c>
    </row>
    <row r="119" spans="1:11" x14ac:dyDescent="0.6">
      <c r="A119" s="6">
        <v>101</v>
      </c>
      <c r="B119" s="6">
        <f>IF(MOD(表格1[[#This Row],[期數]],12)=0,B118+1,B118)</f>
        <v>73</v>
      </c>
      <c r="C119" s="1">
        <f>IF(表格1[[#This Row],[期數]]&lt;173,第1個月金額-表格1[[#This Row],[利息]],第174個月金額)</f>
        <v>23773.831204469592</v>
      </c>
      <c r="D119" s="1">
        <f t="shared" si="3"/>
        <v>3526.1687955304074</v>
      </c>
      <c r="E119" s="1">
        <f>E118+表格1[[#This Row],[每月撥款]]+表格1[[#This Row],[利息]]</f>
        <v>2784599.9999999995</v>
      </c>
      <c r="G119" s="1">
        <f>表格1[[#This Row],[期數]]</f>
        <v>101</v>
      </c>
      <c r="H119" s="1">
        <f>表格1[[#This Row],[每月撥款]]</f>
        <v>23773.831204469592</v>
      </c>
      <c r="I119" s="1">
        <f t="shared" si="4"/>
        <v>25749.295429211415</v>
      </c>
      <c r="J119" s="1">
        <f t="shared" si="5"/>
        <v>27161.356565990533</v>
      </c>
      <c r="K119" s="1">
        <f>K118+表格3[[#This Row],[收益]]-表格3[[#This Row],[每月撥款]]-表格3[[#This Row],[租金]]</f>
        <v>15565506.130675595</v>
      </c>
    </row>
    <row r="120" spans="1:11" x14ac:dyDescent="0.6">
      <c r="A120" s="6">
        <v>102</v>
      </c>
      <c r="B120" s="6">
        <f>IF(MOD(表格1[[#This Row],[期數]],12)=0,B119+1,B119)</f>
        <v>73</v>
      </c>
      <c r="C120" s="1">
        <f>IF(表格1[[#This Row],[期數]]&lt;173,第1個月金額-表格1[[#This Row],[利息]],第174個月金額)</f>
        <v>23738.918642137607</v>
      </c>
      <c r="D120" s="1">
        <f t="shared" si="3"/>
        <v>3561.0813578623915</v>
      </c>
      <c r="E120" s="1">
        <f>E119+表格1[[#This Row],[每月撥款]]+表格1[[#This Row],[利息]]</f>
        <v>2811899.9999999995</v>
      </c>
      <c r="G120" s="1">
        <f>表格1[[#This Row],[期數]]</f>
        <v>102</v>
      </c>
      <c r="H120" s="1">
        <f>表格1[[#This Row],[每月撥款]]</f>
        <v>23738.918642137607</v>
      </c>
      <c r="I120" s="1">
        <f t="shared" si="4"/>
        <v>25707.698880348431</v>
      </c>
      <c r="J120" s="1">
        <f t="shared" si="5"/>
        <v>27183.88794649937</v>
      </c>
      <c r="K120" s="1">
        <f>K119+表格3[[#This Row],[收益]]-表格3[[#This Row],[每月撥款]]-表格3[[#This Row],[租金]]</f>
        <v>15540291.022967307</v>
      </c>
    </row>
    <row r="121" spans="1:11" x14ac:dyDescent="0.6">
      <c r="A121" s="6">
        <v>103</v>
      </c>
      <c r="B121" s="6">
        <f>IF(MOD(表格1[[#This Row],[期數]],12)=0,B120+1,B120)</f>
        <v>73</v>
      </c>
      <c r="C121" s="1">
        <f>IF(表格1[[#This Row],[期數]]&lt;173,第1個月金額-表格1[[#This Row],[利息]],第174個月金額)</f>
        <v>23704.006079805626</v>
      </c>
      <c r="D121" s="1">
        <f t="shared" si="3"/>
        <v>3595.9939201943757</v>
      </c>
      <c r="E121" s="1">
        <f>E120+表格1[[#This Row],[每月撥款]]+表格1[[#This Row],[利息]]</f>
        <v>2839199.9999999995</v>
      </c>
      <c r="G121" s="1">
        <f>表格1[[#This Row],[期數]]</f>
        <v>103</v>
      </c>
      <c r="H121" s="1">
        <f>表格1[[#This Row],[每月撥款]]</f>
        <v>23704.006079805626</v>
      </c>
      <c r="I121" s="1">
        <f t="shared" si="4"/>
        <v>25666.054079931517</v>
      </c>
      <c r="J121" s="1">
        <f t="shared" si="5"/>
        <v>27206.438017647106</v>
      </c>
      <c r="K121" s="1">
        <f>K120+表格3[[#This Row],[收益]]-表格3[[#This Row],[每月撥款]]-表格3[[#This Row],[租金]]</f>
        <v>15515046.632949784</v>
      </c>
    </row>
    <row r="122" spans="1:11" x14ac:dyDescent="0.6">
      <c r="A122" s="6">
        <v>104</v>
      </c>
      <c r="B122" s="6">
        <f>IF(MOD(表格1[[#This Row],[期數]],12)=0,B121+1,B121)</f>
        <v>73</v>
      </c>
      <c r="C122" s="1">
        <f>IF(表格1[[#This Row],[期數]]&lt;173,第1個月金額-表格1[[#This Row],[利息]],第174個月金額)</f>
        <v>23669.093517473641</v>
      </c>
      <c r="D122" s="1">
        <f t="shared" si="3"/>
        <v>3630.9064825263599</v>
      </c>
      <c r="E122" s="1">
        <f>E121+表格1[[#This Row],[每月撥款]]+表格1[[#This Row],[利息]]</f>
        <v>2866499.9999999995</v>
      </c>
      <c r="G122" s="1">
        <f>表格1[[#This Row],[期數]]</f>
        <v>104</v>
      </c>
      <c r="H122" s="1">
        <f>表格1[[#This Row],[每月撥款]]</f>
        <v>23669.093517473641</v>
      </c>
      <c r="I122" s="1">
        <f t="shared" si="4"/>
        <v>25624.360917400194</v>
      </c>
      <c r="J122" s="1">
        <f t="shared" si="5"/>
        <v>27229.006794938341</v>
      </c>
      <c r="K122" s="1">
        <f>K121+表格3[[#This Row],[收益]]-表格3[[#This Row],[每月撥款]]-表格3[[#This Row],[租金]]</f>
        <v>15489772.893554773</v>
      </c>
    </row>
    <row r="123" spans="1:11" x14ac:dyDescent="0.6">
      <c r="A123" s="6">
        <v>105</v>
      </c>
      <c r="B123" s="6">
        <f>IF(MOD(表格1[[#This Row],[期數]],12)=0,B122+1,B122)</f>
        <v>73</v>
      </c>
      <c r="C123" s="1">
        <f>IF(表格1[[#This Row],[期數]]&lt;173,第1個月金額-表格1[[#This Row],[利息]],第174個月金額)</f>
        <v>23634.180955141655</v>
      </c>
      <c r="D123" s="1">
        <f t="shared" si="3"/>
        <v>3665.8190448583446</v>
      </c>
      <c r="E123" s="1">
        <f>E122+表格1[[#This Row],[每月撥款]]+表格1[[#This Row],[利息]]</f>
        <v>2893799.9999999995</v>
      </c>
      <c r="G123" s="1">
        <f>表格1[[#This Row],[期數]]</f>
        <v>105</v>
      </c>
      <c r="H123" s="1">
        <f>表格1[[#This Row],[每月撥款]]</f>
        <v>23634.180955141655</v>
      </c>
      <c r="I123" s="1">
        <f t="shared" si="4"/>
        <v>25582.61928198579</v>
      </c>
      <c r="J123" s="1">
        <f t="shared" si="5"/>
        <v>27251.594293890532</v>
      </c>
      <c r="K123" s="1">
        <f>K122+表格3[[#This Row],[收益]]-表格3[[#This Row],[每月撥款]]-表格3[[#This Row],[租金]]</f>
        <v>15464469.737587726</v>
      </c>
    </row>
    <row r="124" spans="1:11" x14ac:dyDescent="0.6">
      <c r="A124" s="6">
        <v>106</v>
      </c>
      <c r="B124" s="6">
        <f>IF(MOD(表格1[[#This Row],[期數]],12)=0,B123+1,B123)</f>
        <v>73</v>
      </c>
      <c r="C124" s="1">
        <f>IF(表格1[[#This Row],[期數]]&lt;173,第1個月金額-表格1[[#This Row],[利息]],第174個月金額)</f>
        <v>23599.26839280967</v>
      </c>
      <c r="D124" s="1">
        <f t="shared" si="3"/>
        <v>3700.7316071903283</v>
      </c>
      <c r="E124" s="1">
        <f>E123+表格1[[#This Row],[每月撥款]]+表格1[[#This Row],[利息]]</f>
        <v>2921099.9999999995</v>
      </c>
      <c r="G124" s="1">
        <f>表格1[[#This Row],[期數]]</f>
        <v>106</v>
      </c>
      <c r="H124" s="1">
        <f>表格1[[#This Row],[每月撥款]]</f>
        <v>23599.26839280967</v>
      </c>
      <c r="I124" s="1">
        <f t="shared" si="4"/>
        <v>25540.829062711044</v>
      </c>
      <c r="J124" s="1">
        <f t="shared" si="5"/>
        <v>27274.200530034013</v>
      </c>
      <c r="K124" s="1">
        <f>K123+表格3[[#This Row],[收益]]-表格3[[#This Row],[每月撥款]]-表格3[[#This Row],[租金]]</f>
        <v>15439137.097727593</v>
      </c>
    </row>
    <row r="125" spans="1:11" x14ac:dyDescent="0.6">
      <c r="A125" s="6">
        <v>107</v>
      </c>
      <c r="B125" s="6">
        <f>IF(MOD(表格1[[#This Row],[期數]],12)=0,B124+1,B124)</f>
        <v>73</v>
      </c>
      <c r="C125" s="1">
        <f>IF(表格1[[#This Row],[期數]]&lt;173,第1個月金額-表格1[[#This Row],[利息]],第174個月金額)</f>
        <v>23564.355830477689</v>
      </c>
      <c r="D125" s="1">
        <f t="shared" si="3"/>
        <v>3735.6441695223129</v>
      </c>
      <c r="E125" s="1">
        <f>E124+表格1[[#This Row],[每月撥款]]+表格1[[#This Row],[利息]]</f>
        <v>2948399.9999999995</v>
      </c>
      <c r="G125" s="1">
        <f>表格1[[#This Row],[期數]]</f>
        <v>107</v>
      </c>
      <c r="H125" s="1">
        <f>表格1[[#This Row],[每月撥款]]</f>
        <v>23564.355830477689</v>
      </c>
      <c r="I125" s="1">
        <f t="shared" si="4"/>
        <v>25498.99014838977</v>
      </c>
      <c r="J125" s="1">
        <f t="shared" si="5"/>
        <v>27296.825518911995</v>
      </c>
      <c r="K125" s="1">
        <f>K124+表格3[[#This Row],[收益]]-表格3[[#This Row],[每月撥款]]-表格3[[#This Row],[租金]]</f>
        <v>15413774.906526593</v>
      </c>
    </row>
    <row r="126" spans="1:11" x14ac:dyDescent="0.6">
      <c r="A126" s="6">
        <v>108</v>
      </c>
      <c r="B126" s="6">
        <f>IF(MOD(表格1[[#This Row],[期數]],12)=0,B125+1,B125)</f>
        <v>74</v>
      </c>
      <c r="C126" s="1">
        <f>IF(表格1[[#This Row],[期數]]&lt;173,第1個月金額-表格1[[#This Row],[利息]],第174個月金額)</f>
        <v>23529.443268145704</v>
      </c>
      <c r="D126" s="1">
        <f t="shared" si="3"/>
        <v>3770.5567318542967</v>
      </c>
      <c r="E126" s="1">
        <f>E125+表格1[[#This Row],[每月撥款]]+表格1[[#This Row],[利息]]</f>
        <v>2975699.9999999995</v>
      </c>
      <c r="G126" s="1">
        <f>表格1[[#This Row],[期數]]</f>
        <v>108</v>
      </c>
      <c r="H126" s="1">
        <f>表格1[[#This Row],[每月撥款]]</f>
        <v>23529.443268145704</v>
      </c>
      <c r="I126" s="1">
        <f t="shared" si="4"/>
        <v>25457.102427626472</v>
      </c>
      <c r="J126" s="1">
        <f t="shared" si="5"/>
        <v>27319.469276080588</v>
      </c>
      <c r="K126" s="1">
        <f>K125+表格3[[#This Row],[收益]]-表格3[[#This Row],[每月撥款]]-表格3[[#This Row],[租金]]</f>
        <v>15388383.096409993</v>
      </c>
    </row>
    <row r="127" spans="1:11" x14ac:dyDescent="0.6">
      <c r="A127" s="6">
        <v>109</v>
      </c>
      <c r="B127" s="6">
        <f>IF(MOD(表格1[[#This Row],[期數]],12)=0,B126+1,B126)</f>
        <v>74</v>
      </c>
      <c r="C127" s="1">
        <f>IF(表格1[[#This Row],[期數]]&lt;173,第1個月金額-表格1[[#This Row],[利息]],第174個月金額)</f>
        <v>23494.530705813719</v>
      </c>
      <c r="D127" s="1">
        <f t="shared" si="3"/>
        <v>3805.4692941862813</v>
      </c>
      <c r="E127" s="1">
        <f>E126+表格1[[#This Row],[每月撥款]]+表格1[[#This Row],[利息]]</f>
        <v>3002999.9999999995</v>
      </c>
      <c r="G127" s="1">
        <f>表格1[[#This Row],[期數]]</f>
        <v>109</v>
      </c>
      <c r="H127" s="1">
        <f>表格1[[#This Row],[每月撥款]]</f>
        <v>23494.530705813719</v>
      </c>
      <c r="I127" s="1">
        <f t="shared" si="4"/>
        <v>25415.165788815986</v>
      </c>
      <c r="J127" s="1">
        <f t="shared" si="5"/>
        <v>27342.131817108806</v>
      </c>
      <c r="K127" s="1">
        <f>K126+表格3[[#This Row],[收益]]-表格3[[#This Row],[每月撥款]]-表格3[[#This Row],[租金]]</f>
        <v>15362961.599675888</v>
      </c>
    </row>
    <row r="128" spans="1:11" x14ac:dyDescent="0.6">
      <c r="A128" s="6">
        <v>110</v>
      </c>
      <c r="B128" s="6">
        <f>IF(MOD(表格1[[#This Row],[期數]],12)=0,B127+1,B127)</f>
        <v>74</v>
      </c>
      <c r="C128" s="1">
        <f>IF(表格1[[#This Row],[期數]]&lt;173,第1個月金額-表格1[[#This Row],[利息]],第174個月金額)</f>
        <v>23459.618143481734</v>
      </c>
      <c r="D128" s="1">
        <f t="shared" si="3"/>
        <v>3840.3818565182651</v>
      </c>
      <c r="E128" s="1">
        <f>E127+表格1[[#This Row],[每月撥款]]+表格1[[#This Row],[利息]]</f>
        <v>3030299.9999999995</v>
      </c>
      <c r="G128" s="1">
        <f>表格1[[#This Row],[期數]]</f>
        <v>110</v>
      </c>
      <c r="H128" s="1">
        <f>表格1[[#This Row],[每月撥款]]</f>
        <v>23459.618143481734</v>
      </c>
      <c r="I128" s="1">
        <f t="shared" si="4"/>
        <v>25373.180120143112</v>
      </c>
      <c r="J128" s="1">
        <f t="shared" si="5"/>
        <v>27364.813157578574</v>
      </c>
      <c r="K128" s="1">
        <f>K127+表格3[[#This Row],[收益]]-表格3[[#This Row],[每月撥款]]-表格3[[#This Row],[租金]]</f>
        <v>15337510.348494971</v>
      </c>
    </row>
    <row r="129" spans="1:11" x14ac:dyDescent="0.6">
      <c r="A129" s="6">
        <v>111</v>
      </c>
      <c r="B129" s="6">
        <f>IF(MOD(表格1[[#This Row],[期數]],12)=0,B128+1,B128)</f>
        <v>74</v>
      </c>
      <c r="C129" s="1">
        <f>IF(表格1[[#This Row],[期數]]&lt;173,第1個月金額-表格1[[#This Row],[利息]],第174個月金額)</f>
        <v>23424.705581149748</v>
      </c>
      <c r="D129" s="1">
        <f t="shared" si="3"/>
        <v>3875.2944188502497</v>
      </c>
      <c r="E129" s="1">
        <f>E128+表格1[[#This Row],[每月撥款]]+表格1[[#This Row],[利息]]</f>
        <v>3057599.9999999995</v>
      </c>
      <c r="G129" s="1">
        <f>表格1[[#This Row],[期數]]</f>
        <v>111</v>
      </c>
      <c r="H129" s="1">
        <f>表格1[[#This Row],[每月撥款]]</f>
        <v>23424.705581149748</v>
      </c>
      <c r="I129" s="1">
        <f t="shared" si="4"/>
        <v>25331.145309582236</v>
      </c>
      <c r="J129" s="1">
        <f t="shared" si="5"/>
        <v>27387.513313084746</v>
      </c>
      <c r="K129" s="1">
        <f>K128+表格3[[#This Row],[收益]]-表格3[[#This Row],[每月撥款]]-表格3[[#This Row],[租金]]</f>
        <v>15312029.27491032</v>
      </c>
    </row>
    <row r="130" spans="1:11" x14ac:dyDescent="0.6">
      <c r="A130" s="6">
        <v>112</v>
      </c>
      <c r="B130" s="6">
        <f>IF(MOD(表格1[[#This Row],[期數]],12)=0,B129+1,B129)</f>
        <v>74</v>
      </c>
      <c r="C130" s="1">
        <f>IF(表格1[[#This Row],[期數]]&lt;173,第1個月金額-表格1[[#This Row],[利息]],第174個月金額)</f>
        <v>23389.793018817767</v>
      </c>
      <c r="D130" s="1">
        <f t="shared" si="3"/>
        <v>3910.2069811822344</v>
      </c>
      <c r="E130" s="1">
        <f>E129+表格1[[#This Row],[每月撥款]]+表格1[[#This Row],[利息]]</f>
        <v>3084899.9999999995</v>
      </c>
      <c r="G130" s="1">
        <f>表格1[[#This Row],[期數]]</f>
        <v>112</v>
      </c>
      <c r="H130" s="1">
        <f>表格1[[#This Row],[每月撥款]]</f>
        <v>23389.793018817767</v>
      </c>
      <c r="I130" s="1">
        <f t="shared" si="4"/>
        <v>25289.06124489697</v>
      </c>
      <c r="J130" s="1">
        <f t="shared" si="5"/>
        <v>27410.232299235115</v>
      </c>
      <c r="K130" s="1">
        <f>K129+表格3[[#This Row],[收益]]-表格3[[#This Row],[每月撥款]]-表格3[[#This Row],[租金]]</f>
        <v>15286518.310837165</v>
      </c>
    </row>
    <row r="131" spans="1:11" x14ac:dyDescent="0.6">
      <c r="A131" s="6">
        <v>113</v>
      </c>
      <c r="B131" s="6">
        <f>IF(MOD(表格1[[#This Row],[期數]],12)=0,B130+1,B130)</f>
        <v>74</v>
      </c>
      <c r="C131" s="1">
        <f>IF(表格1[[#This Row],[期數]]&lt;173,第1個月金額-表格1[[#This Row],[利息]],第174個月金額)</f>
        <v>23354.880456485782</v>
      </c>
      <c r="D131" s="1">
        <f t="shared" si="3"/>
        <v>3945.1195435142181</v>
      </c>
      <c r="E131" s="1">
        <f>E130+表格1[[#This Row],[每月撥款]]+表格1[[#This Row],[利息]]</f>
        <v>3112199.9999999995</v>
      </c>
      <c r="G131" s="1">
        <f>表格1[[#This Row],[期數]]</f>
        <v>113</v>
      </c>
      <c r="H131" s="1">
        <f>表格1[[#This Row],[每月撥款]]</f>
        <v>23354.880456485782</v>
      </c>
      <c r="I131" s="1">
        <f t="shared" si="4"/>
        <v>25246.927813639788</v>
      </c>
      <c r="J131" s="1">
        <f t="shared" si="5"/>
        <v>27432.970131650411</v>
      </c>
      <c r="K131" s="1">
        <f>K130+表格3[[#This Row],[收益]]-表格3[[#This Row],[每月撥款]]-表格3[[#This Row],[租金]]</f>
        <v>15260977.388062669</v>
      </c>
    </row>
    <row r="132" spans="1:11" x14ac:dyDescent="0.6">
      <c r="A132" s="6">
        <v>114</v>
      </c>
      <c r="B132" s="6">
        <f>IF(MOD(表格1[[#This Row],[期數]],12)=0,B131+1,B131)</f>
        <v>74</v>
      </c>
      <c r="C132" s="1">
        <f>IF(表格1[[#This Row],[期數]]&lt;173,第1個月金額-表格1[[#This Row],[利息]],第174個月金額)</f>
        <v>23319.967894153797</v>
      </c>
      <c r="D132" s="1">
        <f t="shared" si="3"/>
        <v>3980.0321058462027</v>
      </c>
      <c r="E132" s="1">
        <f>E131+表格1[[#This Row],[每月撥款]]+表格1[[#This Row],[利息]]</f>
        <v>3139499.9999999995</v>
      </c>
      <c r="G132" s="1">
        <f>表格1[[#This Row],[期數]]</f>
        <v>114</v>
      </c>
      <c r="H132" s="1">
        <f>表格1[[#This Row],[每月撥款]]</f>
        <v>23319.967894153797</v>
      </c>
      <c r="I132" s="1">
        <f t="shared" si="4"/>
        <v>25204.744903151644</v>
      </c>
      <c r="J132" s="1">
        <f t="shared" si="5"/>
        <v>27455.726825964335</v>
      </c>
      <c r="K132" s="1">
        <f>K131+表格3[[#This Row],[收益]]-表格3[[#This Row],[每月撥款]]-表格3[[#This Row],[租金]]</f>
        <v>15235406.438245703</v>
      </c>
    </row>
    <row r="133" spans="1:11" x14ac:dyDescent="0.6">
      <c r="A133" s="6">
        <v>115</v>
      </c>
      <c r="B133" s="6">
        <f>IF(MOD(表格1[[#This Row],[期數]],12)=0,B132+1,B132)</f>
        <v>74</v>
      </c>
      <c r="C133" s="1">
        <f>IF(表格1[[#This Row],[期數]]&lt;173,第1個月金額-表格1[[#This Row],[利息]],第174個月金額)</f>
        <v>23285.055331821815</v>
      </c>
      <c r="D133" s="1">
        <f t="shared" si="3"/>
        <v>4014.9446681781865</v>
      </c>
      <c r="E133" s="1">
        <f>E132+表格1[[#This Row],[每月撥款]]+表格1[[#This Row],[利息]]</f>
        <v>3166799.9999999995</v>
      </c>
      <c r="G133" s="1">
        <f>表格1[[#This Row],[期數]]</f>
        <v>115</v>
      </c>
      <c r="H133" s="1">
        <f>表格1[[#This Row],[每月撥款]]</f>
        <v>23285.055331821815</v>
      </c>
      <c r="I133" s="1">
        <f t="shared" si="4"/>
        <v>25162.512400561602</v>
      </c>
      <c r="J133" s="1">
        <f t="shared" si="5"/>
        <v>27478.502397823548</v>
      </c>
      <c r="K133" s="1">
        <f>K132+表格3[[#This Row],[收益]]-表格3[[#This Row],[每月撥款]]-表格3[[#This Row],[租金]]</f>
        <v>15209805.392916618</v>
      </c>
    </row>
    <row r="134" spans="1:11" x14ac:dyDescent="0.6">
      <c r="A134" s="6">
        <v>116</v>
      </c>
      <c r="B134" s="6">
        <f>IF(MOD(表格1[[#This Row],[期數]],12)=0,B133+1,B133)</f>
        <v>74</v>
      </c>
      <c r="C134" s="1">
        <f>IF(表格1[[#This Row],[期數]]&lt;173,第1個月金額-表格1[[#This Row],[利息]],第174個月金額)</f>
        <v>23250.14276948983</v>
      </c>
      <c r="D134" s="1">
        <f t="shared" si="3"/>
        <v>4049.8572305101711</v>
      </c>
      <c r="E134" s="1">
        <f>E133+表格1[[#This Row],[每月撥款]]+表格1[[#This Row],[利息]]</f>
        <v>3194099.9999999995</v>
      </c>
      <c r="G134" s="1">
        <f>表格1[[#This Row],[期數]]</f>
        <v>116</v>
      </c>
      <c r="H134" s="1">
        <f>表格1[[#This Row],[每月撥款]]</f>
        <v>23250.14276948983</v>
      </c>
      <c r="I134" s="1">
        <f t="shared" si="4"/>
        <v>25120.230192786476</v>
      </c>
      <c r="J134" s="1">
        <f t="shared" si="5"/>
        <v>27501.296862887695</v>
      </c>
      <c r="K134" s="1">
        <f>K133+表格3[[#This Row],[收益]]-表格3[[#This Row],[每月撥款]]-表格3[[#This Row],[租金]]</f>
        <v>15184174.183477027</v>
      </c>
    </row>
    <row r="135" spans="1:11" x14ac:dyDescent="0.6">
      <c r="A135" s="6">
        <v>117</v>
      </c>
      <c r="B135" s="6">
        <f>IF(MOD(表格1[[#This Row],[期數]],12)=0,B134+1,B134)</f>
        <v>74</v>
      </c>
      <c r="C135" s="1">
        <f>IF(表格1[[#This Row],[期數]]&lt;173,第1個月金額-表格1[[#This Row],[利息]],第174個月金額)</f>
        <v>23215.230207157845</v>
      </c>
      <c r="D135" s="1">
        <f t="shared" si="3"/>
        <v>4084.7697928421553</v>
      </c>
      <c r="E135" s="1">
        <f>E134+表格1[[#This Row],[每月撥款]]+表格1[[#This Row],[利息]]</f>
        <v>3221399.9999999995</v>
      </c>
      <c r="G135" s="1">
        <f>表格1[[#This Row],[期數]]</f>
        <v>117</v>
      </c>
      <c r="H135" s="1">
        <f>表格1[[#This Row],[每月撥款]]</f>
        <v>23215.230207157845</v>
      </c>
      <c r="I135" s="1">
        <f t="shared" si="4"/>
        <v>25077.898166530445</v>
      </c>
      <c r="J135" s="1">
        <f t="shared" si="5"/>
        <v>27524.110236829409</v>
      </c>
      <c r="K135" s="1">
        <f>K134+表格3[[#This Row],[收益]]-表格3[[#This Row],[每月撥款]]-表格3[[#This Row],[租金]]</f>
        <v>15158512.74119957</v>
      </c>
    </row>
    <row r="136" spans="1:11" x14ac:dyDescent="0.6">
      <c r="A136" s="6">
        <v>118</v>
      </c>
      <c r="B136" s="6">
        <f>IF(MOD(表格1[[#This Row],[期數]],12)=0,B135+1,B135)</f>
        <v>74</v>
      </c>
      <c r="C136" s="1">
        <f>IF(表格1[[#This Row],[期數]]&lt;173,第1個月金額-表格1[[#This Row],[利息]],第174個月金額)</f>
        <v>23180.31764482586</v>
      </c>
      <c r="D136" s="1">
        <f t="shared" si="3"/>
        <v>4119.682355174139</v>
      </c>
      <c r="E136" s="1">
        <f>E135+表格1[[#This Row],[每月撥款]]+表格1[[#This Row],[利息]]</f>
        <v>3248699.9999999995</v>
      </c>
      <c r="G136" s="1">
        <f>表格1[[#This Row],[期數]]</f>
        <v>118</v>
      </c>
      <c r="H136" s="1">
        <f>表格1[[#This Row],[每月撥款]]</f>
        <v>23180.31764482586</v>
      </c>
      <c r="I136" s="1">
        <f t="shared" si="4"/>
        <v>25035.516208284691</v>
      </c>
      <c r="J136" s="1">
        <f t="shared" si="5"/>
        <v>27546.942535334325</v>
      </c>
      <c r="K136" s="1">
        <f>K135+表格3[[#This Row],[收益]]-表格3[[#This Row],[每月撥款]]-表格3[[#This Row],[租金]]</f>
        <v>15132820.997227695</v>
      </c>
    </row>
    <row r="137" spans="1:11" x14ac:dyDescent="0.6">
      <c r="A137" s="6">
        <v>119</v>
      </c>
      <c r="B137" s="6">
        <f>IF(MOD(表格1[[#This Row],[期數]],12)=0,B136+1,B136)</f>
        <v>74</v>
      </c>
      <c r="C137" s="1">
        <f>IF(表格1[[#This Row],[期數]]&lt;173,第1個月金額-表格1[[#This Row],[利息]],第174個月金額)</f>
        <v>23145.405082493875</v>
      </c>
      <c r="D137" s="1">
        <f t="shared" si="3"/>
        <v>4154.5949175061241</v>
      </c>
      <c r="E137" s="1">
        <f>E136+表格1[[#This Row],[每月撥款]]+表格1[[#This Row],[利息]]</f>
        <v>3275999.9999999995</v>
      </c>
      <c r="G137" s="1">
        <f>表格1[[#This Row],[期數]]</f>
        <v>119</v>
      </c>
      <c r="H137" s="1">
        <f>表格1[[#This Row],[每月撥款]]</f>
        <v>23145.405082493875</v>
      </c>
      <c r="I137" s="1">
        <f t="shared" si="4"/>
        <v>24993.08420432702</v>
      </c>
      <c r="J137" s="1">
        <f t="shared" si="5"/>
        <v>27569.793774101086</v>
      </c>
      <c r="K137" s="1">
        <f>K136+表格3[[#This Row],[收益]]-表格3[[#This Row],[每月撥款]]-表格3[[#This Row],[租金]]</f>
        <v>15107098.882575426</v>
      </c>
    </row>
    <row r="138" spans="1:11" x14ac:dyDescent="0.6">
      <c r="A138" s="6">
        <v>120</v>
      </c>
      <c r="B138" s="6">
        <f>IF(MOD(表格1[[#This Row],[期數]],12)=0,B137+1,B137)</f>
        <v>75</v>
      </c>
      <c r="C138" s="1">
        <f>IF(表格1[[#This Row],[期數]]&lt;173,第1個月金額-表格1[[#This Row],[利息]],第174個月金額)</f>
        <v>23110.492520161893</v>
      </c>
      <c r="D138" s="1">
        <f t="shared" si="3"/>
        <v>4189.5074798381074</v>
      </c>
      <c r="E138" s="1">
        <f>E137+表格1[[#This Row],[每月撥款]]+表格1[[#This Row],[利息]]</f>
        <v>3303299.9999999995</v>
      </c>
      <c r="G138" s="1">
        <f>表格1[[#This Row],[期數]]</f>
        <v>120</v>
      </c>
      <c r="H138" s="1">
        <f>表格1[[#This Row],[每月撥款]]</f>
        <v>23110.492520161893</v>
      </c>
      <c r="I138" s="1">
        <f t="shared" si="4"/>
        <v>24950.602040721486</v>
      </c>
      <c r="J138" s="1">
        <f t="shared" si="5"/>
        <v>27592.663968841367</v>
      </c>
      <c r="K138" s="1">
        <f>K137+表格3[[#This Row],[收益]]-表格3[[#This Row],[每月撥款]]-表格3[[#This Row],[租金]]</f>
        <v>15081346.328127146</v>
      </c>
    </row>
    <row r="139" spans="1:11" x14ac:dyDescent="0.6">
      <c r="A139" s="6">
        <v>121</v>
      </c>
      <c r="B139" s="6">
        <f>IF(MOD(表格1[[#This Row],[期數]],12)=0,B138+1,B138)</f>
        <v>75</v>
      </c>
      <c r="C139" s="1">
        <f>IF(表格1[[#This Row],[期數]]&lt;173,第1個月金額-表格1[[#This Row],[利息]],第174個月金額)</f>
        <v>23075.579957829908</v>
      </c>
      <c r="D139" s="1">
        <f t="shared" si="3"/>
        <v>4224.4200421700925</v>
      </c>
      <c r="E139" s="1">
        <f>E138+表格1[[#This Row],[每月撥款]]+表格1[[#This Row],[利息]]</f>
        <v>3330599.9999999995</v>
      </c>
      <c r="G139" s="1">
        <f>表格1[[#This Row],[期數]]</f>
        <v>121</v>
      </c>
      <c r="H139" s="1">
        <f>表格1[[#This Row],[每月撥款]]</f>
        <v>23075.579957829908</v>
      </c>
      <c r="I139" s="1">
        <f t="shared" si="4"/>
        <v>24908.069603318025</v>
      </c>
      <c r="J139" s="1">
        <f t="shared" si="5"/>
        <v>27615.553135279868</v>
      </c>
      <c r="K139" s="1">
        <f>K138+表格3[[#This Row],[收益]]-表格3[[#This Row],[每月撥款]]-表格3[[#This Row],[租金]]</f>
        <v>15055563.264637355</v>
      </c>
    </row>
    <row r="140" spans="1:11" x14ac:dyDescent="0.6">
      <c r="A140" s="6">
        <v>122</v>
      </c>
      <c r="B140" s="6">
        <f>IF(MOD(表格1[[#This Row],[期數]],12)=0,B139+1,B139)</f>
        <v>75</v>
      </c>
      <c r="C140" s="1">
        <f>IF(表格1[[#This Row],[期數]]&lt;173,第1個月金額-表格1[[#This Row],[利息]],第174個月金額)</f>
        <v>23040.667395497923</v>
      </c>
      <c r="D140" s="1">
        <f t="shared" si="3"/>
        <v>4259.3326045020758</v>
      </c>
      <c r="E140" s="1">
        <f>E139+表格1[[#This Row],[每月撥款]]+表格1[[#This Row],[利息]]</f>
        <v>3357899.9999999995</v>
      </c>
      <c r="G140" s="1">
        <f>表格1[[#This Row],[期數]]</f>
        <v>122</v>
      </c>
      <c r="H140" s="1">
        <f>表格1[[#This Row],[每月撥款]]</f>
        <v>23040.667395497923</v>
      </c>
      <c r="I140" s="1">
        <f t="shared" si="4"/>
        <v>24865.486777752063</v>
      </c>
      <c r="J140" s="1">
        <f t="shared" si="5"/>
        <v>27638.461289154333</v>
      </c>
      <c r="K140" s="1">
        <f>K139+表格3[[#This Row],[收益]]-表格3[[#This Row],[每月撥款]]-表格3[[#This Row],[租金]]</f>
        <v>15029749.622730454</v>
      </c>
    </row>
    <row r="141" spans="1:11" x14ac:dyDescent="0.6">
      <c r="A141" s="6">
        <v>123</v>
      </c>
      <c r="B141" s="6">
        <f>IF(MOD(表格1[[#This Row],[期數]],12)=0,B140+1,B140)</f>
        <v>75</v>
      </c>
      <c r="C141" s="1">
        <f>IF(表格1[[#This Row],[期數]]&lt;173,第1個月金額-表格1[[#This Row],[利息]],第174個月金額)</f>
        <v>23005.754833165938</v>
      </c>
      <c r="D141" s="1">
        <f t="shared" si="3"/>
        <v>4294.2451668340609</v>
      </c>
      <c r="E141" s="1">
        <f>E140+表格1[[#This Row],[每月撥款]]+表格1[[#This Row],[利息]]</f>
        <v>3385199.9999999995</v>
      </c>
      <c r="G141" s="1">
        <f>表格1[[#This Row],[期數]]</f>
        <v>123</v>
      </c>
      <c r="H141" s="1">
        <f>表格1[[#This Row],[每月撥款]]</f>
        <v>23005.754833165938</v>
      </c>
      <c r="I141" s="1">
        <f t="shared" si="4"/>
        <v>24822.853449444163</v>
      </c>
      <c r="J141" s="1">
        <f t="shared" si="5"/>
        <v>27661.388446215566</v>
      </c>
      <c r="K141" s="1">
        <f>K140+表格3[[#This Row],[收益]]-表格3[[#This Row],[每月撥款]]-表格3[[#This Row],[租金]]</f>
        <v>15003905.332900517</v>
      </c>
    </row>
    <row r="142" spans="1:11" x14ac:dyDescent="0.6">
      <c r="A142" s="6">
        <v>124</v>
      </c>
      <c r="B142" s="6">
        <f>IF(MOD(表格1[[#This Row],[期數]],12)=0,B141+1,B141)</f>
        <v>75</v>
      </c>
      <c r="C142" s="1">
        <f>IF(表格1[[#This Row],[期數]]&lt;173,第1個月金額-表格1[[#This Row],[利息]],第174個月金額)</f>
        <v>22970.842270833957</v>
      </c>
      <c r="D142" s="1">
        <f t="shared" si="3"/>
        <v>4329.1577291660451</v>
      </c>
      <c r="E142" s="1">
        <f>E141+表格1[[#This Row],[每月撥款]]+表格1[[#This Row],[利息]]</f>
        <v>3412499.9999999995</v>
      </c>
      <c r="G142" s="1">
        <f>表格1[[#This Row],[期數]]</f>
        <v>124</v>
      </c>
      <c r="H142" s="1">
        <f>表格1[[#This Row],[每月撥款]]</f>
        <v>22970.842270833957</v>
      </c>
      <c r="I142" s="1">
        <f t="shared" si="4"/>
        <v>24780.169503599631</v>
      </c>
      <c r="J142" s="1">
        <f t="shared" si="5"/>
        <v>27684.334622227438</v>
      </c>
      <c r="K142" s="1">
        <f>K141+表格3[[#This Row],[收益]]-表格3[[#This Row],[每月撥款]]-表格3[[#This Row],[租金]]</f>
        <v>14978030.325511055</v>
      </c>
    </row>
    <row r="143" spans="1:11" x14ac:dyDescent="0.6">
      <c r="A143" s="6">
        <v>125</v>
      </c>
      <c r="B143" s="6">
        <f>IF(MOD(表格1[[#This Row],[期數]],12)=0,B142+1,B142)</f>
        <v>75</v>
      </c>
      <c r="C143" s="1">
        <f>IF(表格1[[#This Row],[期數]]&lt;173,第1個月金額-表格1[[#This Row],[利息]],第174個月金額)</f>
        <v>22935.929708501972</v>
      </c>
      <c r="D143" s="1">
        <f t="shared" si="3"/>
        <v>4364.0702914980293</v>
      </c>
      <c r="E143" s="1">
        <f>E142+表格1[[#This Row],[每月撥款]]+表格1[[#This Row],[利息]]</f>
        <v>3439799.9999999995</v>
      </c>
      <c r="G143" s="1">
        <f>表格1[[#This Row],[期數]]</f>
        <v>125</v>
      </c>
      <c r="H143" s="1">
        <f>表格1[[#This Row],[每月撥款]]</f>
        <v>22935.929708501972</v>
      </c>
      <c r="I143" s="1">
        <f t="shared" si="4"/>
        <v>24737.434825208147</v>
      </c>
      <c r="J143" s="1">
        <f t="shared" si="5"/>
        <v>27707.299832966888</v>
      </c>
      <c r="K143" s="1">
        <f>K142+表格3[[#This Row],[收益]]-表格3[[#This Row],[每月撥款]]-表格3[[#This Row],[租金]]</f>
        <v>14952124.530794796</v>
      </c>
    </row>
    <row r="144" spans="1:11" x14ac:dyDescent="0.6">
      <c r="A144" s="6">
        <v>126</v>
      </c>
      <c r="B144" s="6">
        <f>IF(MOD(表格1[[#This Row],[期數]],12)=0,B143+1,B143)</f>
        <v>75</v>
      </c>
      <c r="C144" s="1">
        <f>IF(表格1[[#This Row],[期數]]&lt;173,第1個月金額-表格1[[#This Row],[利息]],第174個月金額)</f>
        <v>22901.017146169987</v>
      </c>
      <c r="D144" s="1">
        <f t="shared" si="3"/>
        <v>4398.9828538300135</v>
      </c>
      <c r="E144" s="1">
        <f>E143+表格1[[#This Row],[每月撥款]]+表格1[[#This Row],[利息]]</f>
        <v>3467099.9999999995</v>
      </c>
      <c r="G144" s="1">
        <f>表格1[[#This Row],[期數]]</f>
        <v>126</v>
      </c>
      <c r="H144" s="1">
        <f>表格1[[#This Row],[每月撥款]]</f>
        <v>22901.017146169987</v>
      </c>
      <c r="I144" s="1">
        <f t="shared" si="4"/>
        <v>24694.649299043387</v>
      </c>
      <c r="J144" s="1">
        <f t="shared" si="5"/>
        <v>27730.284094223953</v>
      </c>
      <c r="K144" s="1">
        <f>K143+表格3[[#This Row],[收益]]-表格3[[#This Row],[每月撥款]]-表格3[[#This Row],[租金]]</f>
        <v>14926187.878853446</v>
      </c>
    </row>
    <row r="145" spans="1:11" x14ac:dyDescent="0.6">
      <c r="A145" s="6">
        <v>127</v>
      </c>
      <c r="B145" s="6">
        <f>IF(MOD(表格1[[#This Row],[期數]],12)=0,B144+1,B144)</f>
        <v>75</v>
      </c>
      <c r="C145" s="1">
        <f>IF(表格1[[#This Row],[期數]]&lt;173,第1個月金額-表格1[[#This Row],[利息]],第174個月金額)</f>
        <v>22866.104583838001</v>
      </c>
      <c r="D145" s="1">
        <f t="shared" si="3"/>
        <v>4433.8954161619977</v>
      </c>
      <c r="E145" s="1">
        <f>E144+表格1[[#This Row],[每月撥款]]+表格1[[#This Row],[利息]]</f>
        <v>3494399.9999999995</v>
      </c>
      <c r="G145" s="1">
        <f>表格1[[#This Row],[期數]]</f>
        <v>127</v>
      </c>
      <c r="H145" s="1">
        <f>表格1[[#This Row],[每月撥款]]</f>
        <v>22866.104583838001</v>
      </c>
      <c r="I145" s="1">
        <f t="shared" si="4"/>
        <v>24651.812809662642</v>
      </c>
      <c r="J145" s="1">
        <f t="shared" si="5"/>
        <v>27753.287421801757</v>
      </c>
      <c r="K145" s="1">
        <f>K144+表格3[[#This Row],[收益]]-表格3[[#This Row],[每月撥款]]-表格3[[#This Row],[租金]]</f>
        <v>14900220.29965747</v>
      </c>
    </row>
    <row r="146" spans="1:11" x14ac:dyDescent="0.6">
      <c r="A146" s="6">
        <v>128</v>
      </c>
      <c r="B146" s="6">
        <f>IF(MOD(表格1[[#This Row],[期數]],12)=0,B145+1,B145)</f>
        <v>75</v>
      </c>
      <c r="C146" s="1">
        <f>IF(表格1[[#This Row],[期數]]&lt;173,第1個月金額-表格1[[#This Row],[利息]],第174個月金額)</f>
        <v>22831.192021506016</v>
      </c>
      <c r="D146" s="1">
        <f t="shared" si="3"/>
        <v>4468.8079784939819</v>
      </c>
      <c r="E146" s="1">
        <f>E145+表格1[[#This Row],[每月撥款]]+表格1[[#This Row],[利息]]</f>
        <v>3521699.9999999995</v>
      </c>
      <c r="G146" s="1">
        <f>表格1[[#This Row],[期數]]</f>
        <v>128</v>
      </c>
      <c r="H146" s="1">
        <f>表格1[[#This Row],[每月撥款]]</f>
        <v>22831.192021506016</v>
      </c>
      <c r="I146" s="1">
        <f t="shared" si="4"/>
        <v>24608.925241406436</v>
      </c>
      <c r="J146" s="1">
        <f t="shared" si="5"/>
        <v>27776.309831516544</v>
      </c>
      <c r="K146" s="1">
        <f>K145+表格3[[#This Row],[收益]]-表格3[[#This Row],[每月撥款]]-表格3[[#This Row],[租金]]</f>
        <v>14874221.723045854</v>
      </c>
    </row>
    <row r="147" spans="1:11" x14ac:dyDescent="0.6">
      <c r="A147" s="6">
        <v>129</v>
      </c>
      <c r="B147" s="6">
        <f>IF(MOD(表格1[[#This Row],[期數]],12)=0,B146+1,B146)</f>
        <v>75</v>
      </c>
      <c r="C147" s="1">
        <f>IF(表格1[[#This Row],[期數]]&lt;173,第1個月金額-表格1[[#This Row],[利息]],第174個月金額)</f>
        <v>22796.279459174035</v>
      </c>
      <c r="D147" s="1">
        <f t="shared" ref="D147:D210" si="6">E146*貸款利率/12</f>
        <v>4503.7205408259661</v>
      </c>
      <c r="E147" s="1">
        <f>E146+表格1[[#This Row],[每月撥款]]+表格1[[#This Row],[利息]]</f>
        <v>3548999.9999999995</v>
      </c>
      <c r="G147" s="1">
        <f>表格1[[#This Row],[期數]]</f>
        <v>129</v>
      </c>
      <c r="H147" s="1">
        <f>表格1[[#This Row],[每月撥款]]</f>
        <v>22796.279459174035</v>
      </c>
      <c r="I147" s="1">
        <f t="shared" ref="I147:I210" si="7">K146*((1+投資報酬率)^(1/12)-1)</f>
        <v>24565.98647839815</v>
      </c>
      <c r="J147" s="1">
        <f t="shared" si="5"/>
        <v>27799.351339197674</v>
      </c>
      <c r="K147" s="1">
        <f>K146+表格3[[#This Row],[收益]]-表格3[[#This Row],[每月撥款]]-表格3[[#This Row],[租金]]</f>
        <v>14848192.07872588</v>
      </c>
    </row>
    <row r="148" spans="1:11" x14ac:dyDescent="0.6">
      <c r="A148" s="6">
        <v>130</v>
      </c>
      <c r="B148" s="6">
        <f>IF(MOD(表格1[[#This Row],[期數]],12)=0,B147+1,B147)</f>
        <v>75</v>
      </c>
      <c r="C148" s="1">
        <f>IF(表格1[[#This Row],[期數]]&lt;173,第1個月金額-表格1[[#This Row],[利息]],第174個月金額)</f>
        <v>22761.36689684205</v>
      </c>
      <c r="D148" s="1">
        <f t="shared" si="6"/>
        <v>4538.6331031579502</v>
      </c>
      <c r="E148" s="1">
        <f>E147+表格1[[#This Row],[每月撥款]]+表格1[[#This Row],[利息]]</f>
        <v>3576299.9999999995</v>
      </c>
      <c r="G148" s="1">
        <f>表格1[[#This Row],[期數]]</f>
        <v>130</v>
      </c>
      <c r="H148" s="1">
        <f>表格1[[#This Row],[每月撥款]]</f>
        <v>22761.36689684205</v>
      </c>
      <c r="I148" s="1">
        <f t="shared" si="7"/>
        <v>24522.996404543646</v>
      </c>
      <c r="J148" s="1">
        <f t="shared" ref="J148:J211" si="8">J147*(1+NOMINAL($B$8,12)/12)</f>
        <v>27822.411960687637</v>
      </c>
      <c r="K148" s="1">
        <f>K147+表格3[[#This Row],[收益]]-表格3[[#This Row],[每月撥款]]-表格3[[#This Row],[租金]]</f>
        <v>14822131.296272894</v>
      </c>
    </row>
    <row r="149" spans="1:11" x14ac:dyDescent="0.6">
      <c r="A149" s="6">
        <v>131</v>
      </c>
      <c r="B149" s="6">
        <f>IF(MOD(表格1[[#This Row],[期數]],12)=0,B148+1,B148)</f>
        <v>75</v>
      </c>
      <c r="C149" s="1">
        <f>IF(表格1[[#This Row],[期數]]&lt;173,第1個月金額-表格1[[#This Row],[利息]],第174個月金額)</f>
        <v>22726.454334510065</v>
      </c>
      <c r="D149" s="1">
        <f t="shared" si="6"/>
        <v>4573.5456654899344</v>
      </c>
      <c r="E149" s="1">
        <f>E148+表格1[[#This Row],[每月撥款]]+表格1[[#This Row],[利息]]</f>
        <v>3603599.9999999995</v>
      </c>
      <c r="G149" s="1">
        <f>表格1[[#This Row],[期數]]</f>
        <v>131</v>
      </c>
      <c r="H149" s="1">
        <f>表格1[[#This Row],[每月撥款]]</f>
        <v>22726.454334510065</v>
      </c>
      <c r="I149" s="1">
        <f t="shared" si="7"/>
        <v>24479.954903530885</v>
      </c>
      <c r="J149" s="1">
        <f t="shared" si="8"/>
        <v>27845.491711842067</v>
      </c>
      <c r="K149" s="1">
        <f>K148+表格3[[#This Row],[收益]]-表格3[[#This Row],[每月撥款]]-表格3[[#This Row],[租金]]</f>
        <v>14796039.305130072</v>
      </c>
    </row>
    <row r="150" spans="1:11" x14ac:dyDescent="0.6">
      <c r="A150" s="6">
        <v>132</v>
      </c>
      <c r="B150" s="6">
        <f>IF(MOD(表格1[[#This Row],[期數]],12)=0,B149+1,B149)</f>
        <v>76</v>
      </c>
      <c r="C150" s="1">
        <f>IF(表格1[[#This Row],[期數]]&lt;173,第1個月金額-表格1[[#This Row],[利息]],第174個月金額)</f>
        <v>22691.541772178083</v>
      </c>
      <c r="D150" s="1">
        <f t="shared" si="6"/>
        <v>4608.4582278219186</v>
      </c>
      <c r="E150" s="1">
        <f>E149+表格1[[#This Row],[每月撥款]]+表格1[[#This Row],[利息]]</f>
        <v>3630899.9999999995</v>
      </c>
      <c r="G150" s="1">
        <f>表格1[[#This Row],[期數]]</f>
        <v>132</v>
      </c>
      <c r="H150" s="1">
        <f>表格1[[#This Row],[每月撥款]]</f>
        <v>22691.541772178083</v>
      </c>
      <c r="I150" s="1">
        <f t="shared" si="7"/>
        <v>24436.861858829532</v>
      </c>
      <c r="J150" s="1">
        <f t="shared" si="8"/>
        <v>27868.59060852975</v>
      </c>
      <c r="K150" s="1">
        <f>K149+表格3[[#This Row],[收益]]-表格3[[#This Row],[每月撥款]]-表格3[[#This Row],[租金]]</f>
        <v>14769916.034608195</v>
      </c>
    </row>
    <row r="151" spans="1:11" x14ac:dyDescent="0.6">
      <c r="A151" s="6">
        <v>133</v>
      </c>
      <c r="B151" s="6">
        <f>IF(MOD(表格1[[#This Row],[期數]],12)=0,B150+1,B150)</f>
        <v>76</v>
      </c>
      <c r="C151" s="1">
        <f>IF(表格1[[#This Row],[期數]]&lt;173,第1個月金額-表格1[[#This Row],[利息]],第174個月金額)</f>
        <v>22656.629209846098</v>
      </c>
      <c r="D151" s="1">
        <f t="shared" si="6"/>
        <v>4643.3707901539028</v>
      </c>
      <c r="E151" s="1">
        <f>E150+表格1[[#This Row],[每月撥款]]+表格1[[#This Row],[利息]]</f>
        <v>3658199.9999999995</v>
      </c>
      <c r="G151" s="1">
        <f>表格1[[#This Row],[期數]]</f>
        <v>133</v>
      </c>
      <c r="H151" s="1">
        <f>表格1[[#This Row],[每月撥款]]</f>
        <v>22656.629209846098</v>
      </c>
      <c r="I151" s="1">
        <f t="shared" si="7"/>
        <v>24393.717153690595</v>
      </c>
      <c r="J151" s="1">
        <f t="shared" si="8"/>
        <v>27891.708666632636</v>
      </c>
      <c r="K151" s="1">
        <f>K150+表格3[[#This Row],[收益]]-表格3[[#This Row],[每月撥款]]-表格3[[#This Row],[租金]]</f>
        <v>14743761.413885407</v>
      </c>
    </row>
    <row r="152" spans="1:11" x14ac:dyDescent="0.6">
      <c r="A152" s="6">
        <v>134</v>
      </c>
      <c r="B152" s="6">
        <f>IF(MOD(表格1[[#This Row],[期數]],12)=0,B151+1,B151)</f>
        <v>76</v>
      </c>
      <c r="C152" s="1">
        <f>IF(表格1[[#This Row],[期數]]&lt;173,第1個月金額-表格1[[#This Row],[利息]],第174個月金額)</f>
        <v>22621.716647514113</v>
      </c>
      <c r="D152" s="1">
        <f t="shared" si="6"/>
        <v>4678.283352485887</v>
      </c>
      <c r="E152" s="1">
        <f>E151+表格1[[#This Row],[每月撥款]]+表格1[[#This Row],[利息]]</f>
        <v>3685499.9999999995</v>
      </c>
      <c r="G152" s="1">
        <f>表格1[[#This Row],[期數]]</f>
        <v>134</v>
      </c>
      <c r="H152" s="1">
        <f>表格1[[#This Row],[每月撥款]]</f>
        <v>22621.716647514113</v>
      </c>
      <c r="I152" s="1">
        <f t="shared" si="7"/>
        <v>24350.520671146027</v>
      </c>
      <c r="J152" s="1">
        <f t="shared" si="8"/>
        <v>27914.845902045847</v>
      </c>
      <c r="K152" s="1">
        <f>K151+表格3[[#This Row],[收益]]-表格3[[#This Row],[每月撥款]]-表格3[[#This Row],[租金]]</f>
        <v>14717575.372006994</v>
      </c>
    </row>
    <row r="153" spans="1:11" x14ac:dyDescent="0.6">
      <c r="A153" s="6">
        <v>135</v>
      </c>
      <c r="B153" s="6">
        <f>IF(MOD(表格1[[#This Row],[期數]],12)=0,B152+1,B152)</f>
        <v>76</v>
      </c>
      <c r="C153" s="1">
        <f>IF(表格1[[#This Row],[期數]]&lt;173,第1個月金額-表格1[[#This Row],[利息]],第174個月金額)</f>
        <v>22586.804085182128</v>
      </c>
      <c r="D153" s="1">
        <f t="shared" si="6"/>
        <v>4713.1959148178712</v>
      </c>
      <c r="E153" s="1">
        <f>E152+表格1[[#This Row],[每月撥款]]+表格1[[#This Row],[利息]]</f>
        <v>3712799.9999999995</v>
      </c>
      <c r="G153" s="1">
        <f>表格1[[#This Row],[期數]]</f>
        <v>135</v>
      </c>
      <c r="H153" s="1">
        <f>表格1[[#This Row],[每月撥款]]</f>
        <v>22586.804085182128</v>
      </c>
      <c r="I153" s="1">
        <f t="shared" si="7"/>
        <v>24307.272294008337</v>
      </c>
      <c r="J153" s="1">
        <f t="shared" si="8"/>
        <v>27938.002330677693</v>
      </c>
      <c r="K153" s="1">
        <f>K152+表格3[[#This Row],[收益]]-表格3[[#This Row],[每月撥款]]-表格3[[#This Row],[租金]]</f>
        <v>14691357.837885143</v>
      </c>
    </row>
    <row r="154" spans="1:11" x14ac:dyDescent="0.6">
      <c r="A154" s="6">
        <v>136</v>
      </c>
      <c r="B154" s="6">
        <f>IF(MOD(表格1[[#This Row],[期數]],12)=0,B153+1,B153)</f>
        <v>76</v>
      </c>
      <c r="C154" s="1">
        <f>IF(表格1[[#This Row],[期數]]&lt;173,第1個月金額-表格1[[#This Row],[利息]],第174個月金額)</f>
        <v>22551.891522850143</v>
      </c>
      <c r="D154" s="1">
        <f t="shared" si="6"/>
        <v>4748.1084771498554</v>
      </c>
      <c r="E154" s="1">
        <f>E153+表格1[[#This Row],[每月撥款]]+表格1[[#This Row],[利息]]</f>
        <v>3740099.9999999995</v>
      </c>
      <c r="G154" s="1">
        <f>表格1[[#This Row],[期數]]</f>
        <v>136</v>
      </c>
      <c r="H154" s="1">
        <f>表格1[[#This Row],[每月撥款]]</f>
        <v>22551.891522850143</v>
      </c>
      <c r="I154" s="1">
        <f t="shared" si="7"/>
        <v>24263.971904870235</v>
      </c>
      <c r="J154" s="1">
        <f t="shared" si="8"/>
        <v>27961.177968449683</v>
      </c>
      <c r="K154" s="1">
        <f>K153+表格3[[#This Row],[收益]]-表格3[[#This Row],[每月撥款]]-表格3[[#This Row],[租金]]</f>
        <v>14665108.740298713</v>
      </c>
    </row>
    <row r="155" spans="1:11" x14ac:dyDescent="0.6">
      <c r="A155" s="6">
        <v>137</v>
      </c>
      <c r="B155" s="6">
        <f>IF(MOD(表格1[[#This Row],[期數]],12)=0,B154+1,B154)</f>
        <v>76</v>
      </c>
      <c r="C155" s="1">
        <f>IF(表格1[[#This Row],[期數]]&lt;173,第1個月金額-表格1[[#This Row],[利息]],第174個月金額)</f>
        <v>22516.978960518161</v>
      </c>
      <c r="D155" s="1">
        <f t="shared" si="6"/>
        <v>4783.0210394818396</v>
      </c>
      <c r="E155" s="1">
        <f>E154+表格1[[#This Row],[每月撥款]]+表格1[[#This Row],[利息]]</f>
        <v>3767399.9999999995</v>
      </c>
      <c r="G155" s="1">
        <f>表格1[[#This Row],[期數]]</f>
        <v>137</v>
      </c>
      <c r="H155" s="1">
        <f>表格1[[#This Row],[每月撥款]]</f>
        <v>22516.978960518161</v>
      </c>
      <c r="I155" s="1">
        <f t="shared" si="7"/>
        <v>24220.619386104205</v>
      </c>
      <c r="J155" s="1">
        <f t="shared" si="8"/>
        <v>27984.372831296529</v>
      </c>
      <c r="K155" s="1">
        <f>K154+表格3[[#This Row],[收益]]-表格3[[#This Row],[每月撥款]]-表格3[[#This Row],[租金]]</f>
        <v>14638828.007893004</v>
      </c>
    </row>
    <row r="156" spans="1:11" x14ac:dyDescent="0.6">
      <c r="A156" s="6">
        <v>138</v>
      </c>
      <c r="B156" s="6">
        <f>IF(MOD(表格1[[#This Row],[期數]],12)=0,B155+1,B155)</f>
        <v>76</v>
      </c>
      <c r="C156" s="1">
        <f>IF(表格1[[#This Row],[期數]]&lt;173,第1個月金額-表格1[[#This Row],[利息]],第174個月金額)</f>
        <v>22482.066398186176</v>
      </c>
      <c r="D156" s="1">
        <f t="shared" si="6"/>
        <v>4817.9336018138247</v>
      </c>
      <c r="E156" s="1">
        <f>E155+表格1[[#This Row],[每月撥款]]+表格1[[#This Row],[利息]]</f>
        <v>3794699.9999999995</v>
      </c>
      <c r="G156" s="1">
        <f>表格1[[#This Row],[期數]]</f>
        <v>138</v>
      </c>
      <c r="H156" s="1">
        <f>表格1[[#This Row],[每月撥款]]</f>
        <v>22482.066398186176</v>
      </c>
      <c r="I156" s="1">
        <f t="shared" si="7"/>
        <v>24177.214619862167</v>
      </c>
      <c r="J156" s="1">
        <f t="shared" si="8"/>
        <v>28007.586935166164</v>
      </c>
      <c r="K156" s="1">
        <f>K155+表格3[[#This Row],[收益]]-表格3[[#This Row],[每月撥款]]-表格3[[#This Row],[租金]]</f>
        <v>14612515.569179513</v>
      </c>
    </row>
    <row r="157" spans="1:11" x14ac:dyDescent="0.6">
      <c r="A157" s="6">
        <v>139</v>
      </c>
      <c r="B157" s="6">
        <f>IF(MOD(表格1[[#This Row],[期數]],12)=0,B156+1,B156)</f>
        <v>76</v>
      </c>
      <c r="C157" s="1">
        <f>IF(表格1[[#This Row],[期數]]&lt;173,第1個月金額-表格1[[#This Row],[利息]],第174個月金額)</f>
        <v>22447.153835854191</v>
      </c>
      <c r="D157" s="1">
        <f t="shared" si="6"/>
        <v>4852.846164145808</v>
      </c>
      <c r="E157" s="1">
        <f>E156+表格1[[#This Row],[每月撥款]]+表格1[[#This Row],[利息]]</f>
        <v>3821999.9999999995</v>
      </c>
      <c r="G157" s="1">
        <f>表格1[[#This Row],[期數]]</f>
        <v>139</v>
      </c>
      <c r="H157" s="1">
        <f>表格1[[#This Row],[每月撥款]]</f>
        <v>22447.153835854191</v>
      </c>
      <c r="I157" s="1">
        <f t="shared" si="7"/>
        <v>24133.757488075044</v>
      </c>
      <c r="J157" s="1">
        <f t="shared" si="8"/>
        <v>28030.820296019749</v>
      </c>
      <c r="K157" s="1">
        <f>K156+表格3[[#This Row],[收益]]-表格3[[#This Row],[每月撥款]]-表格3[[#This Row],[租金]]</f>
        <v>14586171.352535715</v>
      </c>
    </row>
    <row r="158" spans="1:11" x14ac:dyDescent="0.6">
      <c r="A158" s="6">
        <v>140</v>
      </c>
      <c r="B158" s="6">
        <f>IF(MOD(表格1[[#This Row],[期數]],12)=0,B157+1,B157)</f>
        <v>76</v>
      </c>
      <c r="C158" s="1">
        <f>IF(表格1[[#This Row],[期數]]&lt;173,第1個月金額-表格1[[#This Row],[利息]],第174個月金額)</f>
        <v>22412.241273522206</v>
      </c>
      <c r="D158" s="1">
        <f t="shared" si="6"/>
        <v>4887.7587264777931</v>
      </c>
      <c r="E158" s="1">
        <f>E157+表格1[[#This Row],[每月撥款]]+表格1[[#This Row],[利息]]</f>
        <v>3849299.9999999995</v>
      </c>
      <c r="G158" s="1">
        <f>表格1[[#This Row],[期數]]</f>
        <v>140</v>
      </c>
      <c r="H158" s="1">
        <f>表格1[[#This Row],[每月撥款]]</f>
        <v>22412.241273522206</v>
      </c>
      <c r="I158" s="1">
        <f t="shared" si="7"/>
        <v>24090.247872452412</v>
      </c>
      <c r="J158" s="1">
        <f t="shared" si="8"/>
        <v>28054.072929831684</v>
      </c>
      <c r="K158" s="1">
        <f>K157+表格3[[#This Row],[收益]]-表格3[[#This Row],[每月撥款]]-表格3[[#This Row],[租金]]</f>
        <v>14559795.286204815</v>
      </c>
    </row>
    <row r="159" spans="1:11" x14ac:dyDescent="0.6">
      <c r="A159" s="6">
        <v>141</v>
      </c>
      <c r="B159" s="6">
        <f>IF(MOD(表格1[[#This Row],[期數]],12)=0,B158+1,B158)</f>
        <v>76</v>
      </c>
      <c r="C159" s="1">
        <f>IF(表格1[[#This Row],[期數]]&lt;173,第1個月金額-表格1[[#This Row],[利息]],第174個月金額)</f>
        <v>22377.328711190225</v>
      </c>
      <c r="D159" s="1">
        <f t="shared" si="6"/>
        <v>4922.6712888097763</v>
      </c>
      <c r="E159" s="1">
        <f>E158+表格1[[#This Row],[每月撥款]]+表格1[[#This Row],[利息]]</f>
        <v>3876599.9999999995</v>
      </c>
      <c r="G159" s="1">
        <f>表格1[[#This Row],[期數]]</f>
        <v>141</v>
      </c>
      <c r="H159" s="1">
        <f>表格1[[#This Row],[每月撥款]]</f>
        <v>22377.328711190225</v>
      </c>
      <c r="I159" s="1">
        <f t="shared" si="7"/>
        <v>24046.685654482091</v>
      </c>
      <c r="J159" s="1">
        <f t="shared" si="8"/>
        <v>28077.344852589627</v>
      </c>
      <c r="K159" s="1">
        <f>K158+表格3[[#This Row],[收益]]-表格3[[#This Row],[每月撥款]]-表格3[[#This Row],[租金]]</f>
        <v>14533387.298295518</v>
      </c>
    </row>
    <row r="160" spans="1:11" x14ac:dyDescent="0.6">
      <c r="A160" s="6">
        <v>142</v>
      </c>
      <c r="B160" s="6">
        <f>IF(MOD(表格1[[#This Row],[期數]],12)=0,B159+1,B159)</f>
        <v>76</v>
      </c>
      <c r="C160" s="1">
        <f>IF(表格1[[#This Row],[期數]]&lt;173,第1個月金額-表格1[[#This Row],[利息]],第174個月金額)</f>
        <v>22342.416148858239</v>
      </c>
      <c r="D160" s="1">
        <f t="shared" si="6"/>
        <v>4957.5838511417614</v>
      </c>
      <c r="E160" s="1">
        <f>E159+表格1[[#This Row],[每月撥款]]+表格1[[#This Row],[利息]]</f>
        <v>3903899.9999999995</v>
      </c>
      <c r="G160" s="1">
        <f>表格1[[#This Row],[期數]]</f>
        <v>142</v>
      </c>
      <c r="H160" s="1">
        <f>表格1[[#This Row],[每月撥款]]</f>
        <v>22342.416148858239</v>
      </c>
      <c r="I160" s="1">
        <f t="shared" si="7"/>
        <v>24003.07071542976</v>
      </c>
      <c r="J160" s="1">
        <f t="shared" si="8"/>
        <v>28100.636080294491</v>
      </c>
      <c r="K160" s="1">
        <f>K159+表格3[[#This Row],[收益]]-表格3[[#This Row],[每月撥款]]-表格3[[#This Row],[租金]]</f>
        <v>14506947.316781795</v>
      </c>
    </row>
    <row r="161" spans="1:11" x14ac:dyDescent="0.6">
      <c r="A161" s="6">
        <v>143</v>
      </c>
      <c r="B161" s="6">
        <f>IF(MOD(表格1[[#This Row],[期數]],12)=0,B160+1,B160)</f>
        <v>76</v>
      </c>
      <c r="C161" s="1">
        <f>IF(表格1[[#This Row],[期數]]&lt;173,第1個月金額-表格1[[#This Row],[利息]],第174個月金額)</f>
        <v>22307.503586526254</v>
      </c>
      <c r="D161" s="1">
        <f t="shared" si="6"/>
        <v>4992.4964134737456</v>
      </c>
      <c r="E161" s="1">
        <f>E160+表格1[[#This Row],[每月撥款]]+表格1[[#This Row],[利息]]</f>
        <v>3931199.9999999995</v>
      </c>
      <c r="G161" s="1">
        <f>表格1[[#This Row],[期數]]</f>
        <v>143</v>
      </c>
      <c r="H161" s="1">
        <f>表格1[[#This Row],[每月撥款]]</f>
        <v>22307.503586526254</v>
      </c>
      <c r="I161" s="1">
        <f t="shared" si="7"/>
        <v>23959.402936338578</v>
      </c>
      <c r="J161" s="1">
        <f t="shared" si="8"/>
        <v>28123.946628960468</v>
      </c>
      <c r="K161" s="1">
        <f>K160+表格3[[#This Row],[收益]]-表格3[[#This Row],[每月撥款]]-表格3[[#This Row],[租金]]</f>
        <v>14480475.269502647</v>
      </c>
    </row>
    <row r="162" spans="1:11" x14ac:dyDescent="0.6">
      <c r="A162" s="6">
        <v>144</v>
      </c>
      <c r="B162" s="6">
        <f>IF(MOD(表格1[[#This Row],[期數]],12)=0,B161+1,B161)</f>
        <v>77</v>
      </c>
      <c r="C162" s="1">
        <f>IF(表格1[[#This Row],[期數]]&lt;173,第1個月金額-表格1[[#This Row],[利息]],第174個月金額)</f>
        <v>22272.591024194269</v>
      </c>
      <c r="D162" s="1">
        <f t="shared" si="6"/>
        <v>5027.4089758057298</v>
      </c>
      <c r="E162" s="1">
        <f>E161+表格1[[#This Row],[每月撥款]]+表格1[[#This Row],[利息]]</f>
        <v>3958499.9999999995</v>
      </c>
      <c r="G162" s="1">
        <f>表格1[[#This Row],[期數]]</f>
        <v>144</v>
      </c>
      <c r="H162" s="1">
        <f>表格1[[#This Row],[每月撥款]]</f>
        <v>22272.591024194269</v>
      </c>
      <c r="I162" s="1">
        <f t="shared" si="7"/>
        <v>23915.68219802879</v>
      </c>
      <c r="J162" s="1">
        <f t="shared" si="8"/>
        <v>28147.276514615027</v>
      </c>
      <c r="K162" s="1">
        <f>K161+表格3[[#This Row],[收益]]-表格3[[#This Row],[每月撥款]]-表格3[[#This Row],[租金]]</f>
        <v>14453971.084161866</v>
      </c>
    </row>
    <row r="163" spans="1:11" x14ac:dyDescent="0.6">
      <c r="A163" s="6">
        <v>145</v>
      </c>
      <c r="B163" s="6">
        <f>IF(MOD(表格1[[#This Row],[期數]],12)=0,B162+1,B162)</f>
        <v>77</v>
      </c>
      <c r="C163" s="1">
        <f>IF(表格1[[#This Row],[期數]]&lt;173,第1個月金額-表格1[[#This Row],[利息]],第174個月金額)</f>
        <v>22237.678461862284</v>
      </c>
      <c r="D163" s="1">
        <f t="shared" si="6"/>
        <v>5062.321538137714</v>
      </c>
      <c r="E163" s="1">
        <f>E162+表格1[[#This Row],[每月撥款]]+表格1[[#This Row],[利息]]</f>
        <v>3985799.9999999995</v>
      </c>
      <c r="G163" s="1">
        <f>表格1[[#This Row],[期數]]</f>
        <v>145</v>
      </c>
      <c r="H163" s="1">
        <f>表格1[[#This Row],[每月撥款]]</f>
        <v>22237.678461862284</v>
      </c>
      <c r="I163" s="1">
        <f t="shared" si="7"/>
        <v>23871.908381097328</v>
      </c>
      <c r="J163" s="1">
        <f t="shared" si="8"/>
        <v>28170.62575329894</v>
      </c>
      <c r="K163" s="1">
        <f>K162+表格3[[#This Row],[收益]]-表格3[[#This Row],[每月撥款]]-表格3[[#This Row],[租金]]</f>
        <v>14427434.688327802</v>
      </c>
    </row>
    <row r="164" spans="1:11" x14ac:dyDescent="0.6">
      <c r="A164" s="6">
        <v>146</v>
      </c>
      <c r="B164" s="6">
        <f>IF(MOD(表格1[[#This Row],[期數]],12)=0,B163+1,B163)</f>
        <v>77</v>
      </c>
      <c r="C164" s="1">
        <f>IF(表格1[[#This Row],[期數]]&lt;173,第1個月金額-表格1[[#This Row],[利息]],第174個月金額)</f>
        <v>22202.765899530303</v>
      </c>
      <c r="D164" s="1">
        <f t="shared" si="6"/>
        <v>5097.2341004696982</v>
      </c>
      <c r="E164" s="1">
        <f>E163+表格1[[#This Row],[每月撥款]]+表格1[[#This Row],[利息]]</f>
        <v>4013099.9999999995</v>
      </c>
      <c r="G164" s="1">
        <f>表格1[[#This Row],[期數]]</f>
        <v>146</v>
      </c>
      <c r="H164" s="1">
        <f>表格1[[#This Row],[每月撥款]]</f>
        <v>22202.765899530303</v>
      </c>
      <c r="I164" s="1">
        <f t="shared" si="7"/>
        <v>23828.081365917435</v>
      </c>
      <c r="J164" s="1">
        <f t="shared" si="8"/>
        <v>28193.994361066285</v>
      </c>
      <c r="K164" s="1">
        <f>K163+表格3[[#This Row],[收益]]-表格3[[#This Row],[每月撥款]]-表格3[[#This Row],[租金]]</f>
        <v>14400866.009433122</v>
      </c>
    </row>
    <row r="165" spans="1:11" x14ac:dyDescent="0.6">
      <c r="A165" s="6">
        <v>147</v>
      </c>
      <c r="B165" s="6">
        <f>IF(MOD(表格1[[#This Row],[期數]],12)=0,B164+1,B164)</f>
        <v>77</v>
      </c>
      <c r="C165" s="1">
        <f>IF(表格1[[#This Row],[期數]]&lt;173,第1個月金額-表格1[[#This Row],[利息]],第174個月金額)</f>
        <v>22167.853337198318</v>
      </c>
      <c r="D165" s="1">
        <f t="shared" si="6"/>
        <v>5132.1466628016824</v>
      </c>
      <c r="E165" s="1">
        <f>E164+表格1[[#This Row],[每月撥款]]+表格1[[#This Row],[利息]]</f>
        <v>4040399.9999999995</v>
      </c>
      <c r="G165" s="1">
        <f>表格1[[#This Row],[期數]]</f>
        <v>147</v>
      </c>
      <c r="H165" s="1">
        <f>表格1[[#This Row],[每月撥款]]</f>
        <v>22167.853337198318</v>
      </c>
      <c r="I165" s="1">
        <f t="shared" si="7"/>
        <v>23784.201032638259</v>
      </c>
      <c r="J165" s="1">
        <f t="shared" si="8"/>
        <v>28217.382353984449</v>
      </c>
      <c r="K165" s="1">
        <f>K164+表格3[[#This Row],[收益]]-表格3[[#This Row],[每月撥款]]-表格3[[#This Row],[租金]]</f>
        <v>14374264.974774579</v>
      </c>
    </row>
    <row r="166" spans="1:11" x14ac:dyDescent="0.6">
      <c r="A166" s="6">
        <v>148</v>
      </c>
      <c r="B166" s="6">
        <f>IF(MOD(表格1[[#This Row],[期數]],12)=0,B165+1,B165)</f>
        <v>77</v>
      </c>
      <c r="C166" s="1">
        <f>IF(表格1[[#This Row],[期數]]&lt;173,第1個月金額-表格1[[#This Row],[利息]],第174個月金額)</f>
        <v>22132.940774866333</v>
      </c>
      <c r="D166" s="1">
        <f t="shared" si="6"/>
        <v>5167.0592251336666</v>
      </c>
      <c r="E166" s="1">
        <f>E165+表格1[[#This Row],[每月撥款]]+表格1[[#This Row],[利息]]</f>
        <v>4067699.9999999995</v>
      </c>
      <c r="G166" s="1">
        <f>表格1[[#This Row],[期數]]</f>
        <v>148</v>
      </c>
      <c r="H166" s="1">
        <f>表格1[[#This Row],[每月撥款]]</f>
        <v>22132.940774866333</v>
      </c>
      <c r="I166" s="1">
        <f t="shared" si="7"/>
        <v>23740.267261184476</v>
      </c>
      <c r="J166" s="1">
        <f t="shared" si="8"/>
        <v>28240.789748134157</v>
      </c>
      <c r="K166" s="1">
        <f>K165+表格3[[#This Row],[收益]]-表格3[[#This Row],[每月撥款]]-表格3[[#This Row],[租金]]</f>
        <v>14347631.511512764</v>
      </c>
    </row>
    <row r="167" spans="1:11" x14ac:dyDescent="0.6">
      <c r="A167" s="6">
        <v>149</v>
      </c>
      <c r="B167" s="6">
        <f>IF(MOD(表格1[[#This Row],[期數]],12)=0,B166+1,B166)</f>
        <v>77</v>
      </c>
      <c r="C167" s="1">
        <f>IF(表格1[[#This Row],[期數]]&lt;173,第1個月金額-表格1[[#This Row],[利息]],第174個月金額)</f>
        <v>22098.028212534351</v>
      </c>
      <c r="D167" s="1">
        <f t="shared" si="6"/>
        <v>5201.9717874656508</v>
      </c>
      <c r="E167" s="1">
        <f>E166+表格1[[#This Row],[每月撥款]]+表格1[[#This Row],[利息]]</f>
        <v>4094999.9999999995</v>
      </c>
      <c r="G167" s="1">
        <f>表格1[[#This Row],[期數]]</f>
        <v>149</v>
      </c>
      <c r="H167" s="1">
        <f>表格1[[#This Row],[每月撥款]]</f>
        <v>22098.028212534351</v>
      </c>
      <c r="I167" s="1">
        <f t="shared" si="7"/>
        <v>23696.279931255882</v>
      </c>
      <c r="J167" s="1">
        <f t="shared" si="8"/>
        <v>28264.216559609471</v>
      </c>
      <c r="K167" s="1">
        <f>K166+表格3[[#This Row],[收益]]-表格3[[#This Row],[每月撥款]]-表格3[[#This Row],[租金]]</f>
        <v>14320965.546671877</v>
      </c>
    </row>
    <row r="168" spans="1:11" x14ac:dyDescent="0.6">
      <c r="A168" s="6">
        <v>150</v>
      </c>
      <c r="B168" s="6">
        <f>IF(MOD(表格1[[#This Row],[期數]],12)=0,B167+1,B167)</f>
        <v>77</v>
      </c>
      <c r="C168" s="1">
        <f>IF(表格1[[#This Row],[期數]]&lt;173,第1個月金額-表格1[[#This Row],[利息]],第174個月金額)</f>
        <v>22063.115650202366</v>
      </c>
      <c r="D168" s="1">
        <f t="shared" si="6"/>
        <v>5236.884349797635</v>
      </c>
      <c r="E168" s="1">
        <f>E167+表格1[[#This Row],[每月撥款]]+表格1[[#This Row],[利息]]</f>
        <v>4122299.9999999995</v>
      </c>
      <c r="G168" s="1">
        <f>表格1[[#This Row],[期數]]</f>
        <v>150</v>
      </c>
      <c r="H168" s="1">
        <f>表格1[[#This Row],[每月撥款]]</f>
        <v>22063.115650202366</v>
      </c>
      <c r="I168" s="1">
        <f t="shared" si="7"/>
        <v>23652.238922327011</v>
      </c>
      <c r="J168" s="1">
        <f t="shared" si="8"/>
        <v>28287.6628045178</v>
      </c>
      <c r="K168" s="1">
        <f>K167+表格3[[#This Row],[收益]]-表格3[[#This Row],[每月撥款]]-表格3[[#This Row],[租金]]</f>
        <v>14294267.007139483</v>
      </c>
    </row>
    <row r="169" spans="1:11" x14ac:dyDescent="0.6">
      <c r="A169" s="6">
        <v>151</v>
      </c>
      <c r="B169" s="6">
        <f>IF(MOD(表格1[[#This Row],[期數]],12)=0,B168+1,B168)</f>
        <v>77</v>
      </c>
      <c r="C169" s="1">
        <f>IF(表格1[[#This Row],[期數]]&lt;173,第1個月金額-表格1[[#This Row],[利息]],第174個月金額)</f>
        <v>22028.203087870381</v>
      </c>
      <c r="D169" s="1">
        <f t="shared" si="6"/>
        <v>5271.7969121296192</v>
      </c>
      <c r="E169" s="1">
        <f>E168+表格1[[#This Row],[每月撥款]]+表格1[[#This Row],[利息]]</f>
        <v>4149599.9999999995</v>
      </c>
      <c r="G169" s="1">
        <f>表格1[[#This Row],[期數]]</f>
        <v>151</v>
      </c>
      <c r="H169" s="1">
        <f>表格1[[#This Row],[每月撥款]]</f>
        <v>22028.203087870381</v>
      </c>
      <c r="I169" s="1">
        <f t="shared" si="7"/>
        <v>23608.144113646733</v>
      </c>
      <c r="J169" s="1">
        <f t="shared" si="8"/>
        <v>28311.128498979921</v>
      </c>
      <c r="K169" s="1">
        <f>K168+表格3[[#This Row],[收益]]-表格3[[#This Row],[每月撥款]]-表格3[[#This Row],[租金]]</f>
        <v>14267535.819666279</v>
      </c>
    </row>
    <row r="170" spans="1:11" x14ac:dyDescent="0.6">
      <c r="A170" s="6">
        <v>152</v>
      </c>
      <c r="B170" s="6">
        <f>IF(MOD(表格1[[#This Row],[期數]],12)=0,B169+1,B169)</f>
        <v>77</v>
      </c>
      <c r="C170" s="1">
        <f>IF(表格1[[#This Row],[期數]]&lt;173,第1個月金額-表格1[[#This Row],[利息]],第174個月金額)</f>
        <v>21993.290525538396</v>
      </c>
      <c r="D170" s="1">
        <f t="shared" si="6"/>
        <v>5306.7094744616033</v>
      </c>
      <c r="E170" s="1">
        <f>E169+表格1[[#This Row],[每月撥款]]+表格1[[#This Row],[利息]]</f>
        <v>4176899.9999999995</v>
      </c>
      <c r="G170" s="1">
        <f>表格1[[#This Row],[期數]]</f>
        <v>152</v>
      </c>
      <c r="H170" s="1">
        <f>表格1[[#This Row],[每月撥款]]</f>
        <v>21993.290525538396</v>
      </c>
      <c r="I170" s="1">
        <f t="shared" si="7"/>
        <v>23563.995384237867</v>
      </c>
      <c r="J170" s="1">
        <f t="shared" si="8"/>
        <v>28334.613659129976</v>
      </c>
      <c r="K170" s="1">
        <f>K169+表格3[[#This Row],[收益]]-表格3[[#This Row],[每月撥款]]-表格3[[#This Row],[租金]]</f>
        <v>14240771.910865849</v>
      </c>
    </row>
    <row r="171" spans="1:11" x14ac:dyDescent="0.6">
      <c r="A171" s="6">
        <v>153</v>
      </c>
      <c r="B171" s="6">
        <f>IF(MOD(表格1[[#This Row],[期數]],12)=0,B170+1,B170)</f>
        <v>77</v>
      </c>
      <c r="C171" s="1">
        <f>IF(表格1[[#This Row],[期數]]&lt;173,第1個月金額-表格1[[#This Row],[利息]],第174個月金額)</f>
        <v>21958.377963206411</v>
      </c>
      <c r="D171" s="1">
        <f t="shared" si="6"/>
        <v>5341.6220367935875</v>
      </c>
      <c r="E171" s="1">
        <f>E170+表格1[[#This Row],[每月撥款]]+表格1[[#This Row],[利息]]</f>
        <v>4204199.9999999991</v>
      </c>
      <c r="G171" s="1">
        <f>表格1[[#This Row],[期數]]</f>
        <v>153</v>
      </c>
      <c r="H171" s="1">
        <f>表格1[[#This Row],[每月撥款]]</f>
        <v>21958.377963206411</v>
      </c>
      <c r="I171" s="1">
        <f t="shared" si="7"/>
        <v>23519.792612896777</v>
      </c>
      <c r="J171" s="1">
        <f t="shared" si="8"/>
        <v>28358.118301115497</v>
      </c>
      <c r="K171" s="1">
        <f>K170+表格3[[#This Row],[收益]]-表格3[[#This Row],[每月撥款]]-表格3[[#This Row],[租金]]</f>
        <v>14213975.207214424</v>
      </c>
    </row>
    <row r="172" spans="1:11" x14ac:dyDescent="0.6">
      <c r="A172" s="6">
        <v>154</v>
      </c>
      <c r="B172" s="6">
        <f>IF(MOD(表格1[[#This Row],[期數]],12)=0,B171+1,B171)</f>
        <v>77</v>
      </c>
      <c r="C172" s="1">
        <f>IF(表格1[[#This Row],[期數]]&lt;173,第1個月金額-表格1[[#This Row],[利息]],第174個月金額)</f>
        <v>21923.465400874429</v>
      </c>
      <c r="D172" s="1">
        <f t="shared" si="6"/>
        <v>5376.5345991255717</v>
      </c>
      <c r="E172" s="1">
        <f>E171+表格1[[#This Row],[每月撥款]]+表格1[[#This Row],[利息]]</f>
        <v>4231499.9999999991</v>
      </c>
      <c r="G172" s="1">
        <f>表格1[[#This Row],[期數]]</f>
        <v>154</v>
      </c>
      <c r="H172" s="1">
        <f>表格1[[#This Row],[每月撥款]]</f>
        <v>21923.465400874429</v>
      </c>
      <c r="I172" s="1">
        <f t="shared" si="7"/>
        <v>23475.535678192988</v>
      </c>
      <c r="J172" s="1">
        <f t="shared" si="8"/>
        <v>28381.64244109741</v>
      </c>
      <c r="K172" s="1">
        <f>K171+表格3[[#This Row],[收益]]-表格3[[#This Row],[每月撥款]]-表格3[[#This Row],[租金]]</f>
        <v>14187145.635050645</v>
      </c>
    </row>
    <row r="173" spans="1:11" x14ac:dyDescent="0.6">
      <c r="A173" s="6">
        <v>155</v>
      </c>
      <c r="B173" s="6">
        <f>IF(MOD(表格1[[#This Row],[期數]],12)=0,B172+1,B172)</f>
        <v>77</v>
      </c>
      <c r="C173" s="1">
        <f>IF(表格1[[#This Row],[期數]]&lt;173,第1個月金額-表格1[[#This Row],[利息]],第174個月金額)</f>
        <v>21888.552838542444</v>
      </c>
      <c r="D173" s="1">
        <f t="shared" si="6"/>
        <v>5411.447161457555</v>
      </c>
      <c r="E173" s="1">
        <f>E172+表格1[[#This Row],[每月撥款]]+表格1[[#This Row],[利息]]</f>
        <v>4258799.9999999991</v>
      </c>
      <c r="G173" s="1">
        <f>表格1[[#This Row],[期數]]</f>
        <v>155</v>
      </c>
      <c r="H173" s="1">
        <f>表格1[[#This Row],[每月撥款]]</f>
        <v>21888.552838542444</v>
      </c>
      <c r="I173" s="1">
        <f t="shared" si="7"/>
        <v>23431.224458468769</v>
      </c>
      <c r="J173" s="1">
        <f t="shared" si="8"/>
        <v>28405.186095250046</v>
      </c>
      <c r="K173" s="1">
        <f>K172+表格3[[#This Row],[收益]]-表格3[[#This Row],[每月撥款]]-表格3[[#This Row],[租金]]</f>
        <v>14160283.120575322</v>
      </c>
    </row>
    <row r="174" spans="1:11" x14ac:dyDescent="0.6">
      <c r="A174" s="6">
        <v>156</v>
      </c>
      <c r="B174" s="6">
        <f>IF(MOD(表格1[[#This Row],[期數]],12)=0,B173+1,B173)</f>
        <v>78</v>
      </c>
      <c r="C174" s="1">
        <f>IF(表格1[[#This Row],[期數]]&lt;173,第1個月金額-表格1[[#This Row],[利息]],第174個月金額)</f>
        <v>21853.640276210459</v>
      </c>
      <c r="D174" s="1">
        <f t="shared" si="6"/>
        <v>5446.3597237895401</v>
      </c>
      <c r="E174" s="1">
        <f>E173+表格1[[#This Row],[每月撥款]]+表格1[[#This Row],[利息]]</f>
        <v>4286099.9999999991</v>
      </c>
      <c r="G174" s="1">
        <f>表格1[[#This Row],[期數]]</f>
        <v>156</v>
      </c>
      <c r="H174" s="1">
        <f>表格1[[#This Row],[每月撥款]]</f>
        <v>21853.640276210459</v>
      </c>
      <c r="I174" s="1">
        <f t="shared" si="7"/>
        <v>23386.858831838763</v>
      </c>
      <c r="J174" s="1">
        <f t="shared" si="8"/>
        <v>28428.749279761152</v>
      </c>
      <c r="K174" s="1">
        <f>K173+表格3[[#This Row],[收益]]-表格3[[#This Row],[每月撥款]]-表格3[[#This Row],[租金]]</f>
        <v>14133387.589851189</v>
      </c>
    </row>
    <row r="175" spans="1:11" x14ac:dyDescent="0.6">
      <c r="A175" s="6">
        <v>157</v>
      </c>
      <c r="B175" s="6">
        <f>IF(MOD(表格1[[#This Row],[期數]],12)=0,B174+1,B174)</f>
        <v>78</v>
      </c>
      <c r="C175" s="1">
        <f>IF(表格1[[#This Row],[期數]]&lt;173,第1個月金額-表格1[[#This Row],[利息]],第174個月金額)</f>
        <v>21818.727713878478</v>
      </c>
      <c r="D175" s="1">
        <f t="shared" si="6"/>
        <v>5481.2722861215234</v>
      </c>
      <c r="E175" s="1">
        <f>E174+表格1[[#This Row],[每月撥款]]+表格1[[#This Row],[利息]]</f>
        <v>4313399.9999999991</v>
      </c>
      <c r="G175" s="1">
        <f>表格1[[#This Row],[期數]]</f>
        <v>157</v>
      </c>
      <c r="H175" s="1">
        <f>表格1[[#This Row],[每月撥款]]</f>
        <v>21818.727713878478</v>
      </c>
      <c r="I175" s="1">
        <f t="shared" si="7"/>
        <v>23342.438676189566</v>
      </c>
      <c r="J175" s="1">
        <f t="shared" si="8"/>
        <v>28452.332010831906</v>
      </c>
      <c r="K175" s="1">
        <f>K174+表格3[[#This Row],[收益]]-表格3[[#This Row],[每月撥款]]-表格3[[#This Row],[租金]]</f>
        <v>14106458.968802668</v>
      </c>
    </row>
    <row r="176" spans="1:11" x14ac:dyDescent="0.6">
      <c r="A176" s="6">
        <v>158</v>
      </c>
      <c r="B176" s="6">
        <f>IF(MOD(表格1[[#This Row],[期數]],12)=0,B175+1,B175)</f>
        <v>78</v>
      </c>
      <c r="C176" s="1">
        <f>IF(表格1[[#This Row],[期數]]&lt;173,第1個月金額-表格1[[#This Row],[利息]],第174個月金額)</f>
        <v>21783.815151546492</v>
      </c>
      <c r="D176" s="1">
        <f t="shared" si="6"/>
        <v>5516.1848484535085</v>
      </c>
      <c r="E176" s="1">
        <f>E175+表格1[[#This Row],[每月撥款]]+表格1[[#This Row],[利息]]</f>
        <v>4340699.9999999991</v>
      </c>
      <c r="G176" s="1">
        <f>表格1[[#This Row],[期數]]</f>
        <v>158</v>
      </c>
      <c r="H176" s="1">
        <f>表格1[[#This Row],[每月撥款]]</f>
        <v>21783.815151546492</v>
      </c>
      <c r="I176" s="1">
        <f t="shared" si="7"/>
        <v>23297.963869179333</v>
      </c>
      <c r="J176" s="1">
        <f t="shared" si="8"/>
        <v>28475.934304676921</v>
      </c>
      <c r="K176" s="1">
        <f>K175+表格3[[#This Row],[收益]]-表格3[[#This Row],[每月撥款]]-表格3[[#This Row],[租金]]</f>
        <v>14079497.183215624</v>
      </c>
    </row>
    <row r="177" spans="1:11" x14ac:dyDescent="0.6">
      <c r="A177" s="6">
        <v>159</v>
      </c>
      <c r="B177" s="6">
        <f>IF(MOD(表格1[[#This Row],[期數]],12)=0,B176+1,B176)</f>
        <v>78</v>
      </c>
      <c r="C177" s="1">
        <f>IF(表格1[[#This Row],[期數]]&lt;173,第1個月金額-表格1[[#This Row],[利息]],第174個月金額)</f>
        <v>21748.902589214507</v>
      </c>
      <c r="D177" s="1">
        <f t="shared" si="6"/>
        <v>5551.0974107854927</v>
      </c>
      <c r="E177" s="1">
        <f>E176+表格1[[#This Row],[每月撥款]]+表格1[[#This Row],[利息]]</f>
        <v>4367999.9999999991</v>
      </c>
      <c r="G177" s="1">
        <f>表格1[[#This Row],[期數]]</f>
        <v>159</v>
      </c>
      <c r="H177" s="1">
        <f>表格1[[#This Row],[每月撥款]]</f>
        <v>21748.902589214507</v>
      </c>
      <c r="I177" s="1">
        <f t="shared" si="7"/>
        <v>23253.434288237389</v>
      </c>
      <c r="J177" s="1">
        <f t="shared" si="8"/>
        <v>28499.556177524268</v>
      </c>
      <c r="K177" s="1">
        <f>K176+表格3[[#This Row],[收益]]-表格3[[#This Row],[每月撥款]]-表格3[[#This Row],[租金]]</f>
        <v>14052502.158737121</v>
      </c>
    </row>
    <row r="178" spans="1:11" x14ac:dyDescent="0.6">
      <c r="A178" s="6">
        <v>160</v>
      </c>
      <c r="B178" s="6">
        <f>IF(MOD(表格1[[#This Row],[期數]],12)=0,B177+1,B177)</f>
        <v>78</v>
      </c>
      <c r="C178" s="1">
        <f>IF(表格1[[#This Row],[期數]]&lt;173,第1個月金額-表格1[[#This Row],[利息]],第174個月金額)</f>
        <v>21713.990026882522</v>
      </c>
      <c r="D178" s="1">
        <f t="shared" si="6"/>
        <v>5586.0099731174769</v>
      </c>
      <c r="E178" s="1">
        <f>E177+表格1[[#This Row],[每月撥款]]+表格1[[#This Row],[利息]]</f>
        <v>4395299.9999999991</v>
      </c>
      <c r="G178" s="1">
        <f>表格1[[#This Row],[期數]]</f>
        <v>160</v>
      </c>
      <c r="H178" s="1">
        <f>表格1[[#This Row],[每月撥款]]</f>
        <v>21713.990026882522</v>
      </c>
      <c r="I178" s="1">
        <f t="shared" si="7"/>
        <v>23208.849810563814</v>
      </c>
      <c r="J178" s="1">
        <f t="shared" si="8"/>
        <v>28523.197645615473</v>
      </c>
      <c r="K178" s="1">
        <f>K177+表格3[[#This Row],[收益]]-表格3[[#This Row],[每月撥款]]-表格3[[#This Row],[租金]]</f>
        <v>14025473.820875186</v>
      </c>
    </row>
    <row r="179" spans="1:11" x14ac:dyDescent="0.6">
      <c r="A179" s="6">
        <v>161</v>
      </c>
      <c r="B179" s="6">
        <f>IF(MOD(表格1[[#This Row],[期數]],12)=0,B178+1,B178)</f>
        <v>78</v>
      </c>
      <c r="C179" s="1">
        <f>IF(表格1[[#This Row],[期數]]&lt;173,第1個月金額-表格1[[#This Row],[利息]],第174個月金額)</f>
        <v>21679.077464550541</v>
      </c>
      <c r="D179" s="1">
        <f t="shared" si="6"/>
        <v>5620.9225354494602</v>
      </c>
      <c r="E179" s="1">
        <f>E178+表格1[[#This Row],[每月撥款]]+表格1[[#This Row],[利息]]</f>
        <v>4422599.9999999991</v>
      </c>
      <c r="G179" s="1">
        <f>表格1[[#This Row],[期數]]</f>
        <v>161</v>
      </c>
      <c r="H179" s="1">
        <f>表格1[[#This Row],[每月撥款]]</f>
        <v>21679.077464550541</v>
      </c>
      <c r="I179" s="1">
        <f t="shared" si="7"/>
        <v>23164.210313129061</v>
      </c>
      <c r="J179" s="1">
        <f t="shared" si="8"/>
        <v>28546.85872520554</v>
      </c>
      <c r="K179" s="1">
        <f>K178+表格3[[#This Row],[收益]]-表格3[[#This Row],[每月撥款]]-表格3[[#This Row],[租金]]</f>
        <v>13998412.094998559</v>
      </c>
    </row>
    <row r="180" spans="1:11" x14ac:dyDescent="0.6">
      <c r="A180" s="6">
        <v>162</v>
      </c>
      <c r="B180" s="6">
        <f>IF(MOD(表格1[[#This Row],[期數]],12)=0,B179+1,B179)</f>
        <v>78</v>
      </c>
      <c r="C180" s="1">
        <f>IF(表格1[[#This Row],[期數]]&lt;173,第1個月金額-表格1[[#This Row],[利息]],第174個月金額)</f>
        <v>21644.164902218556</v>
      </c>
      <c r="D180" s="1">
        <f t="shared" si="6"/>
        <v>5655.8350977814453</v>
      </c>
      <c r="E180" s="1">
        <f>E179+表格1[[#This Row],[每月撥款]]+表格1[[#This Row],[利息]]</f>
        <v>4449899.9999999991</v>
      </c>
      <c r="G180" s="1">
        <f>表格1[[#This Row],[期數]]</f>
        <v>162</v>
      </c>
      <c r="H180" s="1">
        <f>表格1[[#This Row],[每月撥款]]</f>
        <v>21644.164902218556</v>
      </c>
      <c r="I180" s="1">
        <f t="shared" si="7"/>
        <v>23119.515672673533</v>
      </c>
      <c r="J180" s="1">
        <f t="shared" si="8"/>
        <v>28570.539432562953</v>
      </c>
      <c r="K180" s="1">
        <f>K179+表格3[[#This Row],[收益]]-表格3[[#This Row],[每月撥款]]-表格3[[#This Row],[租金]]</f>
        <v>13971316.906336453</v>
      </c>
    </row>
    <row r="181" spans="1:11" x14ac:dyDescent="0.6">
      <c r="A181" s="6">
        <v>163</v>
      </c>
      <c r="B181" s="6">
        <f>IF(MOD(表格1[[#This Row],[期數]],12)=0,B180+1,B180)</f>
        <v>78</v>
      </c>
      <c r="C181" s="1">
        <f>IF(表格1[[#This Row],[期數]]&lt;173,第1個月金額-表格1[[#This Row],[利息]],第174個月金額)</f>
        <v>21609.252339886571</v>
      </c>
      <c r="D181" s="1">
        <f t="shared" si="6"/>
        <v>5690.7476601134294</v>
      </c>
      <c r="E181" s="1">
        <f>E180+表格1[[#This Row],[每月撥款]]+表格1[[#This Row],[利息]]</f>
        <v>4477199.9999999991</v>
      </c>
      <c r="G181" s="1">
        <f>表格1[[#This Row],[期數]]</f>
        <v>163</v>
      </c>
      <c r="H181" s="1">
        <f>表格1[[#This Row],[每月撥款]]</f>
        <v>21609.252339886571</v>
      </c>
      <c r="I181" s="1">
        <f t="shared" si="7"/>
        <v>23074.765765707198</v>
      </c>
      <c r="J181" s="1">
        <f t="shared" si="8"/>
        <v>28594.239783969693</v>
      </c>
      <c r="K181" s="1">
        <f>K180+表格3[[#This Row],[收益]]-表格3[[#This Row],[每月撥款]]-表格3[[#This Row],[租金]]</f>
        <v>13944188.179978305</v>
      </c>
    </row>
    <row r="182" spans="1:11" x14ac:dyDescent="0.6">
      <c r="A182" s="6">
        <v>164</v>
      </c>
      <c r="B182" s="6">
        <f>IF(MOD(表格1[[#This Row],[期數]],12)=0,B181+1,B181)</f>
        <v>78</v>
      </c>
      <c r="C182" s="1">
        <f>IF(表格1[[#This Row],[期數]]&lt;173,第1個月金額-表格1[[#This Row],[利息]],第174個月金額)</f>
        <v>21574.339777554585</v>
      </c>
      <c r="D182" s="1">
        <f t="shared" si="6"/>
        <v>5725.6602224454136</v>
      </c>
      <c r="E182" s="1">
        <f>E181+表格1[[#This Row],[每月撥款]]+表格1[[#This Row],[利息]]</f>
        <v>4504499.9999999991</v>
      </c>
      <c r="G182" s="1">
        <f>表格1[[#This Row],[期數]]</f>
        <v>164</v>
      </c>
      <c r="H182" s="1">
        <f>表格1[[#This Row],[每月撥款]]</f>
        <v>21574.339777554585</v>
      </c>
      <c r="I182" s="1">
        <f t="shared" si="7"/>
        <v>23029.960468509169</v>
      </c>
      <c r="J182" s="1">
        <f t="shared" si="8"/>
        <v>28617.95979572125</v>
      </c>
      <c r="K182" s="1">
        <f>K181+表格3[[#This Row],[收益]]-表格3[[#This Row],[每月撥款]]-表格3[[#This Row],[租金]]</f>
        <v>13917025.840873538</v>
      </c>
    </row>
    <row r="183" spans="1:11" x14ac:dyDescent="0.6">
      <c r="A183" s="6">
        <v>165</v>
      </c>
      <c r="B183" s="6">
        <f>IF(MOD(表格1[[#This Row],[期數]],12)=0,B182+1,B182)</f>
        <v>78</v>
      </c>
      <c r="C183" s="1">
        <f>IF(表格1[[#This Row],[期數]]&lt;173,第1個月金額-表格1[[#This Row],[利息]],第174個月金額)</f>
        <v>21539.4272152226</v>
      </c>
      <c r="D183" s="1">
        <f t="shared" si="6"/>
        <v>5760.5727847773987</v>
      </c>
      <c r="E183" s="1">
        <f>E182+表格1[[#This Row],[每月撥款]]+表格1[[#This Row],[利息]]</f>
        <v>4531799.9999999991</v>
      </c>
      <c r="G183" s="1">
        <f>表格1[[#This Row],[期數]]</f>
        <v>165</v>
      </c>
      <c r="H183" s="1">
        <f>表格1[[#This Row],[每月撥款]]</f>
        <v>21539.4272152226</v>
      </c>
      <c r="I183" s="1">
        <f t="shared" si="7"/>
        <v>22985.099657127321</v>
      </c>
      <c r="J183" s="1">
        <f t="shared" si="8"/>
        <v>28641.699484126628</v>
      </c>
      <c r="K183" s="1">
        <f>K182+表格3[[#This Row],[收益]]-表格3[[#This Row],[每月撥款]]-表格3[[#This Row],[租金]]</f>
        <v>13889829.813831316</v>
      </c>
    </row>
    <row r="184" spans="1:11" x14ac:dyDescent="0.6">
      <c r="A184" s="6">
        <v>166</v>
      </c>
      <c r="B184" s="6">
        <f>IF(MOD(表格1[[#This Row],[期數]],12)=0,B183+1,B183)</f>
        <v>78</v>
      </c>
      <c r="C184" s="1">
        <f>IF(表格1[[#This Row],[期數]]&lt;173,第1個月金額-表格1[[#This Row],[利息]],第174個月金額)</f>
        <v>21504.514652890619</v>
      </c>
      <c r="D184" s="1">
        <f t="shared" si="6"/>
        <v>5795.485347109382</v>
      </c>
      <c r="E184" s="1">
        <f>E183+表格1[[#This Row],[每月撥款]]+表格1[[#This Row],[利息]]</f>
        <v>4559099.9999999991</v>
      </c>
      <c r="G184" s="1">
        <f>表格1[[#This Row],[期數]]</f>
        <v>166</v>
      </c>
      <c r="H184" s="1">
        <f>表格1[[#This Row],[每月撥款]]</f>
        <v>21504.514652890619</v>
      </c>
      <c r="I184" s="1">
        <f t="shared" si="7"/>
        <v>22940.183207377868</v>
      </c>
      <c r="J184" s="1">
        <f t="shared" si="8"/>
        <v>28665.458865508361</v>
      </c>
      <c r="K184" s="1">
        <f>K183+表格3[[#This Row],[收益]]-表格3[[#This Row],[每月撥款]]-表格3[[#This Row],[租金]]</f>
        <v>13862600.023520295</v>
      </c>
    </row>
    <row r="185" spans="1:11" x14ac:dyDescent="0.6">
      <c r="A185" s="6">
        <v>167</v>
      </c>
      <c r="B185" s="6">
        <f>IF(MOD(表格1[[#This Row],[期數]],12)=0,B184+1,B184)</f>
        <v>78</v>
      </c>
      <c r="C185" s="1">
        <f>IF(表格1[[#This Row],[期數]]&lt;173,第1個月金額-表格1[[#This Row],[利息]],第174個月金額)</f>
        <v>21469.602090558634</v>
      </c>
      <c r="D185" s="1">
        <f t="shared" si="6"/>
        <v>5830.3979094413662</v>
      </c>
      <c r="E185" s="1">
        <f>E184+表格1[[#This Row],[每月撥款]]+表格1[[#This Row],[利息]]</f>
        <v>4586399.9999999991</v>
      </c>
      <c r="G185" s="1">
        <f>表格1[[#This Row],[期數]]</f>
        <v>167</v>
      </c>
      <c r="H185" s="1">
        <f>表格1[[#This Row],[每月撥款]]</f>
        <v>21469.602090558634</v>
      </c>
      <c r="I185" s="1">
        <f t="shared" si="7"/>
        <v>22895.210994844976</v>
      </c>
      <c r="J185" s="1">
        <f t="shared" si="8"/>
        <v>28689.237956202523</v>
      </c>
      <c r="K185" s="1">
        <f>K184+表格3[[#This Row],[收益]]-表格3[[#This Row],[每月撥款]]-表格3[[#This Row],[租金]]</f>
        <v>13835336.39446838</v>
      </c>
    </row>
    <row r="186" spans="1:11" x14ac:dyDescent="0.6">
      <c r="A186" s="6">
        <v>168</v>
      </c>
      <c r="B186" s="6">
        <f>IF(MOD(表格1[[#This Row],[期數]],12)=0,B185+1,B185)</f>
        <v>79</v>
      </c>
      <c r="C186" s="1">
        <f>IF(表格1[[#This Row],[期數]]&lt;173,第1個月金額-表格1[[#This Row],[利息]],第174個月金額)</f>
        <v>21434.689528226649</v>
      </c>
      <c r="D186" s="1">
        <f t="shared" si="6"/>
        <v>5865.3104717733504</v>
      </c>
      <c r="E186" s="1">
        <f>E185+表格1[[#This Row],[每月撥款]]+表格1[[#This Row],[利息]]</f>
        <v>4613699.9999999991</v>
      </c>
      <c r="G186" s="1">
        <f>表格1[[#This Row],[期數]]</f>
        <v>168</v>
      </c>
      <c r="H186" s="1">
        <f>表格1[[#This Row],[每月撥款]]</f>
        <v>21434.689528226649</v>
      </c>
      <c r="I186" s="1">
        <f t="shared" si="7"/>
        <v>22850.182894880345</v>
      </c>
      <c r="J186" s="1">
        <f t="shared" si="8"/>
        <v>28713.036772558738</v>
      </c>
      <c r="K186" s="1">
        <f>K185+表格3[[#This Row],[收益]]-表格3[[#This Row],[每月撥款]]-表格3[[#This Row],[租金]]</f>
        <v>13808038.851062475</v>
      </c>
    </row>
    <row r="187" spans="1:11" x14ac:dyDescent="0.6">
      <c r="A187" s="6">
        <v>169</v>
      </c>
      <c r="B187" s="6">
        <f>IF(MOD(表格1[[#This Row],[期數]],12)=0,B186+1,B186)</f>
        <v>79</v>
      </c>
      <c r="C187" s="1">
        <f>IF(表格1[[#This Row],[期數]]&lt;173,第1個月金額-表格1[[#This Row],[利息]],第174個月金額)</f>
        <v>21399.776965894664</v>
      </c>
      <c r="D187" s="1">
        <f t="shared" si="6"/>
        <v>5900.2230341053355</v>
      </c>
      <c r="E187" s="1">
        <f>E186+表格1[[#This Row],[每月撥款]]+表格1[[#This Row],[利息]]</f>
        <v>4640999.9999999991</v>
      </c>
      <c r="G187" s="1">
        <f>表格1[[#This Row],[期數]]</f>
        <v>169</v>
      </c>
      <c r="H187" s="1">
        <f>表格1[[#This Row],[每月撥款]]</f>
        <v>21399.776965894664</v>
      </c>
      <c r="I187" s="1">
        <f t="shared" si="7"/>
        <v>22805.098782602799</v>
      </c>
      <c r="J187" s="1">
        <f t="shared" si="8"/>
        <v>28736.855330940198</v>
      </c>
      <c r="K187" s="1">
        <f>K186+表格3[[#This Row],[收益]]-表格3[[#This Row],[每月撥款]]-表格3[[#This Row],[租金]]</f>
        <v>13780707.317548243</v>
      </c>
    </row>
    <row r="188" spans="1:11" x14ac:dyDescent="0.6">
      <c r="A188" s="6">
        <v>170</v>
      </c>
      <c r="B188" s="6">
        <f>IF(MOD(表格1[[#This Row],[期數]],12)=0,B187+1,B187)</f>
        <v>79</v>
      </c>
      <c r="C188" s="1">
        <f>IF(表格1[[#This Row],[期數]]&lt;173,第1個月金額-表格1[[#This Row],[利息]],第174個月金額)</f>
        <v>21364.864403562682</v>
      </c>
      <c r="D188" s="1">
        <f t="shared" si="6"/>
        <v>5935.1355964373188</v>
      </c>
      <c r="E188" s="1">
        <f>E187+表格1[[#This Row],[每月撥款]]+表格1[[#This Row],[利息]]</f>
        <v>4668299.9999999991</v>
      </c>
      <c r="G188" s="1">
        <f>表格1[[#This Row],[期數]]</f>
        <v>170</v>
      </c>
      <c r="H188" s="1">
        <f>表格1[[#This Row],[每月撥款]]</f>
        <v>21364.864403562682</v>
      </c>
      <c r="I188" s="1">
        <f t="shared" si="7"/>
        <v>22759.958532897886</v>
      </c>
      <c r="J188" s="1">
        <f t="shared" si="8"/>
        <v>28760.693647723663</v>
      </c>
      <c r="K188" s="1">
        <f>K187+表格3[[#This Row],[收益]]-表格3[[#This Row],[每月撥款]]-表格3[[#This Row],[租金]]</f>
        <v>13753341.718029855</v>
      </c>
    </row>
    <row r="189" spans="1:11" x14ac:dyDescent="0.6">
      <c r="A189" s="6">
        <v>171</v>
      </c>
      <c r="B189" s="6">
        <f>IF(MOD(表格1[[#This Row],[期數]],12)=0,B188+1,B188)</f>
        <v>79</v>
      </c>
      <c r="C189" s="1">
        <f>IF(表格1[[#This Row],[期數]]&lt;173,第1個月金額-表格1[[#This Row],[利息]],第174個月金額)</f>
        <v>21329.951841230697</v>
      </c>
      <c r="D189" s="1">
        <f t="shared" si="6"/>
        <v>5970.048158769303</v>
      </c>
      <c r="E189" s="1">
        <f>E188+表格1[[#This Row],[每月撥款]]+表格1[[#This Row],[利息]]</f>
        <v>4695599.9999999991</v>
      </c>
      <c r="G189" s="1">
        <f>表格1[[#This Row],[期數]]</f>
        <v>171</v>
      </c>
      <c r="H189" s="1">
        <f>表格1[[#This Row],[每月撥款]]</f>
        <v>21329.951841230697</v>
      </c>
      <c r="I189" s="1">
        <f t="shared" si="7"/>
        <v>22714.762020417478</v>
      </c>
      <c r="J189" s="1">
        <f t="shared" si="8"/>
        <v>28784.551739299484</v>
      </c>
      <c r="K189" s="1">
        <f>K188+表格3[[#This Row],[收益]]-表格3[[#This Row],[每月撥款]]-表格3[[#This Row],[租金]]</f>
        <v>13725941.97646974</v>
      </c>
    </row>
    <row r="190" spans="1:11" x14ac:dyDescent="0.6">
      <c r="A190" s="6">
        <v>172</v>
      </c>
      <c r="B190" s="6">
        <f>IF(MOD(表格1[[#This Row],[期數]],12)=0,B189+1,B189)</f>
        <v>79</v>
      </c>
      <c r="C190" s="1">
        <f>IF(表格1[[#This Row],[期數]]&lt;173,第1個月金額-表格1[[#This Row],[利息]],第174個月金額)</f>
        <v>21295.039278898712</v>
      </c>
      <c r="D190" s="1">
        <f t="shared" si="6"/>
        <v>6004.9607211012881</v>
      </c>
      <c r="E190" s="1">
        <f>E189+表格1[[#This Row],[每月撥款]]+表格1[[#This Row],[利息]]</f>
        <v>4722899.9999999991</v>
      </c>
      <c r="G190" s="1">
        <f>表格1[[#This Row],[期數]]</f>
        <v>172</v>
      </c>
      <c r="H190" s="1">
        <f>表格1[[#This Row],[每月撥款]]</f>
        <v>21295.039278898712</v>
      </c>
      <c r="I190" s="1">
        <f t="shared" si="7"/>
        <v>22669.509119579347</v>
      </c>
      <c r="J190" s="1">
        <f t="shared" si="8"/>
        <v>28808.429622071602</v>
      </c>
      <c r="K190" s="1">
        <f>K189+表格3[[#This Row],[收益]]-表格3[[#This Row],[每月撥款]]-表格3[[#This Row],[租金]]</f>
        <v>13698508.016688351</v>
      </c>
    </row>
    <row r="191" spans="1:11" x14ac:dyDescent="0.6">
      <c r="A191" s="6">
        <v>173</v>
      </c>
      <c r="B191" s="6">
        <f>IF(MOD(表格1[[#This Row],[期數]],12)=0,B190+1,B190)</f>
        <v>79</v>
      </c>
      <c r="C191" s="1">
        <f>IF(表格1[[#This Row],[期數]]&lt;173,第1個月金額-表格1[[#This Row],[利息]],第174個月金額)</f>
        <v>18200</v>
      </c>
      <c r="D191" s="1">
        <f t="shared" si="6"/>
        <v>6039.8732834332723</v>
      </c>
      <c r="E191" s="1">
        <f>E190+表格1[[#This Row],[每月撥款]]+表格1[[#This Row],[利息]]</f>
        <v>4747139.8732834328</v>
      </c>
      <c r="G191" s="1">
        <f>表格1[[#This Row],[期數]]</f>
        <v>173</v>
      </c>
      <c r="H191" s="1">
        <f>表格1[[#This Row],[每月撥款]]</f>
        <v>18200</v>
      </c>
      <c r="I191" s="1">
        <f t="shared" si="7"/>
        <v>22624.199704566774</v>
      </c>
      <c r="J191" s="1">
        <f t="shared" si="8"/>
        <v>28832.327312457568</v>
      </c>
      <c r="K191" s="1">
        <f>K190+表格3[[#This Row],[收益]]-表格3[[#This Row],[每月撥款]]-表格3[[#This Row],[租金]]</f>
        <v>13674099.889080459</v>
      </c>
    </row>
    <row r="192" spans="1:11" x14ac:dyDescent="0.6">
      <c r="A192" s="6">
        <v>174</v>
      </c>
      <c r="B192" s="6">
        <f>IF(MOD(表格1[[#This Row],[期數]],12)=0,B191+1,B191)</f>
        <v>79</v>
      </c>
      <c r="C192" s="1">
        <f>IF(表格1[[#This Row],[期數]]&lt;173,第1個月金額-表格1[[#This Row],[利息]],第174個月金額)</f>
        <v>18200</v>
      </c>
      <c r="D192" s="1">
        <f t="shared" si="6"/>
        <v>6070.8724074965421</v>
      </c>
      <c r="E192" s="1">
        <f>E191+表格1[[#This Row],[每月撥款]]+表格1[[#This Row],[利息]]</f>
        <v>4771410.7456909297</v>
      </c>
      <c r="G192" s="1">
        <f>表格1[[#This Row],[期數]]</f>
        <v>174</v>
      </c>
      <c r="H192" s="1">
        <f>表格1[[#This Row],[每月撥款]]</f>
        <v>18200</v>
      </c>
      <c r="I192" s="1">
        <f t="shared" si="7"/>
        <v>22583.887697394697</v>
      </c>
      <c r="J192" s="1">
        <f t="shared" si="8"/>
        <v>28856.244826888556</v>
      </c>
      <c r="K192" s="1">
        <f>K191+表格3[[#This Row],[收益]]-表格3[[#This Row],[每月撥款]]-表格3[[#This Row],[租金]]</f>
        <v>13649627.531950966</v>
      </c>
    </row>
    <row r="193" spans="1:11" x14ac:dyDescent="0.6">
      <c r="A193" s="6">
        <v>175</v>
      </c>
      <c r="B193" s="6">
        <f>IF(MOD(表格1[[#This Row],[期數]],12)=0,B192+1,B192)</f>
        <v>79</v>
      </c>
      <c r="C193" s="1">
        <f>IF(表格1[[#This Row],[期數]]&lt;173,第1個月金額-表格1[[#This Row],[利息]],第174個月金額)</f>
        <v>18200</v>
      </c>
      <c r="D193" s="1">
        <f t="shared" si="6"/>
        <v>6101.9111747411707</v>
      </c>
      <c r="E193" s="1">
        <f>E192+表格1[[#This Row],[每月撥款]]+表格1[[#This Row],[利息]]</f>
        <v>4795712.6568656713</v>
      </c>
      <c r="G193" s="1">
        <f>表格1[[#This Row],[期數]]</f>
        <v>175</v>
      </c>
      <c r="H193" s="1">
        <f>表格1[[#This Row],[每月撥款]]</f>
        <v>18200</v>
      </c>
      <c r="I193" s="1">
        <f t="shared" si="7"/>
        <v>22543.469609945711</v>
      </c>
      <c r="J193" s="1">
        <f t="shared" si="8"/>
        <v>28880.182181809363</v>
      </c>
      <c r="K193" s="1">
        <f>K192+表格3[[#This Row],[收益]]-表格3[[#This Row],[每月撥款]]-表格3[[#This Row],[租金]]</f>
        <v>13625090.819379102</v>
      </c>
    </row>
    <row r="194" spans="1:11" x14ac:dyDescent="0.6">
      <c r="A194" s="6">
        <v>176</v>
      </c>
      <c r="B194" s="6">
        <f>IF(MOD(表格1[[#This Row],[期數]],12)=0,B193+1,B193)</f>
        <v>79</v>
      </c>
      <c r="C194" s="1">
        <f>IF(表格1[[#This Row],[期數]]&lt;173,第1個月金額-表格1[[#This Row],[利息]],第174個月金額)</f>
        <v>18200</v>
      </c>
      <c r="D194" s="1">
        <f t="shared" si="6"/>
        <v>6132.9896358647793</v>
      </c>
      <c r="E194" s="1">
        <f>E193+表格1[[#This Row],[每月撥款]]+表格1[[#This Row],[利息]]</f>
        <v>4820045.6465015365</v>
      </c>
      <c r="G194" s="1">
        <f>表格1[[#This Row],[期數]]</f>
        <v>176</v>
      </c>
      <c r="H194" s="1">
        <f>表格1[[#This Row],[每月撥款]]</f>
        <v>18200</v>
      </c>
      <c r="I194" s="1">
        <f t="shared" si="7"/>
        <v>22502.945234251431</v>
      </c>
      <c r="J194" s="1">
        <f t="shared" si="8"/>
        <v>28904.139393678433</v>
      </c>
      <c r="K194" s="1">
        <f>K193+表格3[[#This Row],[收益]]-表格3[[#This Row],[每月撥款]]-表格3[[#This Row],[租金]]</f>
        <v>13600489.625219677</v>
      </c>
    </row>
    <row r="195" spans="1:11" x14ac:dyDescent="0.6">
      <c r="A195" s="6">
        <v>177</v>
      </c>
      <c r="B195" s="6">
        <f>IF(MOD(表格1[[#This Row],[期數]],12)=0,B194+1,B194)</f>
        <v>79</v>
      </c>
      <c r="C195" s="1">
        <f>IF(表格1[[#This Row],[期數]]&lt;173,第1個月金額-表格1[[#This Row],[利息]],第174個月金額)</f>
        <v>18200</v>
      </c>
      <c r="D195" s="1">
        <f t="shared" si="6"/>
        <v>6164.1078416298224</v>
      </c>
      <c r="E195" s="1">
        <f>E194+表格1[[#This Row],[每月撥款]]+表格1[[#This Row],[利息]]</f>
        <v>4844409.754343166</v>
      </c>
      <c r="G195" s="1">
        <f>表格1[[#This Row],[期數]]</f>
        <v>177</v>
      </c>
      <c r="H195" s="1">
        <f>表格1[[#This Row],[每月撥款]]</f>
        <v>18200</v>
      </c>
      <c r="I195" s="1">
        <f t="shared" si="7"/>
        <v>22462.314361972814</v>
      </c>
      <c r="J195" s="1">
        <f t="shared" si="8"/>
        <v>28928.116478967862</v>
      </c>
      <c r="K195" s="1">
        <f>K194+表格3[[#This Row],[收益]]-表格3[[#This Row],[每月撥款]]-表格3[[#This Row],[租金]]</f>
        <v>13575823.823102681</v>
      </c>
    </row>
    <row r="196" spans="1:11" x14ac:dyDescent="0.6">
      <c r="A196" s="6">
        <v>178</v>
      </c>
      <c r="B196" s="6">
        <f>IF(MOD(表格1[[#This Row],[期數]],12)=0,B195+1,B195)</f>
        <v>79</v>
      </c>
      <c r="C196" s="1">
        <f>IF(表格1[[#This Row],[期數]]&lt;173,第1個月金額-表格1[[#This Row],[利息]],第174個月金額)</f>
        <v>18200</v>
      </c>
      <c r="D196" s="1">
        <f t="shared" si="6"/>
        <v>6195.2658428636714</v>
      </c>
      <c r="E196" s="1">
        <f>E195+表格1[[#This Row],[每月撥款]]+表格1[[#This Row],[利息]]</f>
        <v>4868805.0201860294</v>
      </c>
      <c r="G196" s="1">
        <f>表格1[[#This Row],[期數]]</f>
        <v>178</v>
      </c>
      <c r="H196" s="1">
        <f>表格1[[#This Row],[每月撥款]]</f>
        <v>18200</v>
      </c>
      <c r="I196" s="1">
        <f t="shared" si="7"/>
        <v>22421.57678439952</v>
      </c>
      <c r="J196" s="1">
        <f t="shared" si="8"/>
        <v>28952.113454163413</v>
      </c>
      <c r="K196" s="1">
        <f>K195+表格3[[#This Row],[收益]]-表格3[[#This Row],[每月撥款]]-表格3[[#This Row],[租金]]</f>
        <v>13551093.286432918</v>
      </c>
    </row>
    <row r="197" spans="1:11" x14ac:dyDescent="0.6">
      <c r="A197" s="6">
        <v>179</v>
      </c>
      <c r="B197" s="6">
        <f>IF(MOD(表格1[[#This Row],[期數]],12)=0,B196+1,B196)</f>
        <v>79</v>
      </c>
      <c r="C197" s="1">
        <f>IF(表格1[[#This Row],[期數]]&lt;173,第1個月金額-表格1[[#This Row],[利息]],第174個月金額)</f>
        <v>18200</v>
      </c>
      <c r="D197" s="1">
        <f t="shared" si="6"/>
        <v>6226.4636904586996</v>
      </c>
      <c r="E197" s="1">
        <f>E196+表格1[[#This Row],[每月撥款]]+表格1[[#This Row],[利息]]</f>
        <v>4893231.4838764882</v>
      </c>
      <c r="G197" s="1">
        <f>表格1[[#This Row],[期數]]</f>
        <v>179</v>
      </c>
      <c r="H197" s="1">
        <f>表格1[[#This Row],[每月撥款]]</f>
        <v>18200</v>
      </c>
      <c r="I197" s="1">
        <f t="shared" si="7"/>
        <v>22380.732292449287</v>
      </c>
      <c r="J197" s="1">
        <f t="shared" si="8"/>
        <v>28976.130335764516</v>
      </c>
      <c r="K197" s="1">
        <f>K196+表格3[[#This Row],[收益]]-表格3[[#This Row],[每月撥款]]-表格3[[#This Row],[租金]]</f>
        <v>13526297.888389602</v>
      </c>
    </row>
    <row r="198" spans="1:11" x14ac:dyDescent="0.6">
      <c r="A198" s="6">
        <v>180</v>
      </c>
      <c r="B198" s="6">
        <f>IF(MOD(表格1[[#This Row],[期數]],12)=0,B197+1,B197)</f>
        <v>80</v>
      </c>
      <c r="C198" s="1">
        <f>IF(表格1[[#This Row],[期數]]&lt;173,第1個月金額-表格1[[#This Row],[利息]],第174個月金額)</f>
        <v>18200</v>
      </c>
      <c r="D198" s="1">
        <f t="shared" si="6"/>
        <v>6257.7014353723671</v>
      </c>
      <c r="E198" s="1">
        <f>E197+表格1[[#This Row],[每月撥款]]+表格1[[#This Row],[利息]]</f>
        <v>4917689.1853118604</v>
      </c>
      <c r="G198" s="1">
        <f>表格1[[#This Row],[期數]]</f>
        <v>180</v>
      </c>
      <c r="H198" s="1">
        <f>表格1[[#This Row],[每月撥款]]</f>
        <v>18200</v>
      </c>
      <c r="I198" s="1">
        <f t="shared" si="7"/>
        <v>22339.780676667277</v>
      </c>
      <c r="J198" s="1">
        <f t="shared" si="8"/>
        <v>29000.167140284295</v>
      </c>
      <c r="K198" s="1">
        <f>K197+表格3[[#This Row],[收益]]-表格3[[#This Row],[每月撥款]]-表格3[[#This Row],[租金]]</f>
        <v>13501437.501925984</v>
      </c>
    </row>
    <row r="199" spans="1:11" x14ac:dyDescent="0.6">
      <c r="A199" s="6">
        <v>181</v>
      </c>
      <c r="B199" s="6">
        <f>IF(MOD(表格1[[#This Row],[期數]],12)=0,B198+1,B198)</f>
        <v>80</v>
      </c>
      <c r="C199" s="1">
        <f>IF(表格1[[#This Row],[期數]]&lt;173,第1個月金額-表格1[[#This Row],[利息]],第174個月金額)</f>
        <v>18200</v>
      </c>
      <c r="D199" s="1">
        <f t="shared" si="6"/>
        <v>6288.979128627293</v>
      </c>
      <c r="E199" s="1">
        <f>E198+表格1[[#This Row],[每月撥款]]+表格1[[#This Row],[利息]]</f>
        <v>4942178.1644404875</v>
      </c>
      <c r="G199" s="1">
        <f>表格1[[#This Row],[期數]]</f>
        <v>181</v>
      </c>
      <c r="H199" s="1">
        <f>表格1[[#This Row],[每月撥款]]</f>
        <v>18200</v>
      </c>
      <c r="I199" s="1">
        <f t="shared" si="7"/>
        <v>22298.721727225457</v>
      </c>
      <c r="J199" s="1">
        <f t="shared" si="8"/>
        <v>29024.223884249568</v>
      </c>
      <c r="K199" s="1">
        <f>K198+表格3[[#This Row],[收益]]-表格3[[#This Row],[每月撥款]]-表格3[[#This Row],[租金]]</f>
        <v>13476511.999768961</v>
      </c>
    </row>
    <row r="200" spans="1:11" x14ac:dyDescent="0.6">
      <c r="A200" s="6">
        <v>182</v>
      </c>
      <c r="B200" s="6">
        <f>IF(MOD(表格1[[#This Row],[期數]],12)=0,B199+1,B199)</f>
        <v>80</v>
      </c>
      <c r="C200" s="1">
        <f>IF(表格1[[#This Row],[期數]]&lt;173,第1個月金額-表格1[[#This Row],[利息]],第174個月金額)</f>
        <v>18200</v>
      </c>
      <c r="D200" s="1">
        <f t="shared" si="6"/>
        <v>6320.2968213113536</v>
      </c>
      <c r="E200" s="1">
        <f>E199+表格1[[#This Row],[每月撥款]]+表格1[[#This Row],[利息]]</f>
        <v>4966698.4612617986</v>
      </c>
      <c r="G200" s="1">
        <f>表格1[[#This Row],[期數]]</f>
        <v>182</v>
      </c>
      <c r="H200" s="1">
        <f>表格1[[#This Row],[每月撥款]]</f>
        <v>18200</v>
      </c>
      <c r="I200" s="1">
        <f t="shared" si="7"/>
        <v>22257.555233921943</v>
      </c>
      <c r="J200" s="1">
        <f t="shared" si="8"/>
        <v>29048.300584200868</v>
      </c>
      <c r="K200" s="1">
        <f>K199+表格3[[#This Row],[收益]]-表格3[[#This Row],[每月撥款]]-表格3[[#This Row],[租金]]</f>
        <v>13451521.254418682</v>
      </c>
    </row>
    <row r="201" spans="1:11" x14ac:dyDescent="0.6">
      <c r="A201" s="6">
        <v>183</v>
      </c>
      <c r="B201" s="6">
        <f>IF(MOD(表格1[[#This Row],[期數]],12)=0,B200+1,B200)</f>
        <v>80</v>
      </c>
      <c r="C201" s="1">
        <f>IF(表格1[[#This Row],[期數]]&lt;173,第1個月金額-表格1[[#This Row],[利息]],第174個月金額)</f>
        <v>18200</v>
      </c>
      <c r="D201" s="1">
        <f t="shared" si="6"/>
        <v>6351.654564577756</v>
      </c>
      <c r="E201" s="1">
        <f>E200+表格1[[#This Row],[每月撥款]]+表格1[[#This Row],[利息]]</f>
        <v>4991250.1158263767</v>
      </c>
      <c r="G201" s="1">
        <f>表格1[[#This Row],[期數]]</f>
        <v>183</v>
      </c>
      <c r="H201" s="1">
        <f>表格1[[#This Row],[每月撥款]]</f>
        <v>18200</v>
      </c>
      <c r="I201" s="1">
        <f t="shared" si="7"/>
        <v>22216.280986180373</v>
      </c>
      <c r="J201" s="1">
        <f t="shared" si="8"/>
        <v>29072.397256692446</v>
      </c>
      <c r="K201" s="1">
        <f>K200+表格3[[#This Row],[收益]]-表格3[[#This Row],[每月撥款]]-表格3[[#This Row],[租金]]</f>
        <v>13426465.13814817</v>
      </c>
    </row>
    <row r="202" spans="1:11" x14ac:dyDescent="0.6">
      <c r="A202" s="6">
        <v>184</v>
      </c>
      <c r="B202" s="6">
        <f>IF(MOD(表格1[[#This Row],[期數]],12)=0,B201+1,B201)</f>
        <v>80</v>
      </c>
      <c r="C202" s="1">
        <f>IF(表格1[[#This Row],[期數]]&lt;173,第1個月金額-表格1[[#This Row],[利息]],第174個月金額)</f>
        <v>18200</v>
      </c>
      <c r="D202" s="1">
        <f t="shared" si="6"/>
        <v>6383.0524096451254</v>
      </c>
      <c r="E202" s="1">
        <f>E201+表格1[[#This Row],[每月撥款]]+表格1[[#This Row],[利息]]</f>
        <v>5015833.1682360219</v>
      </c>
      <c r="G202" s="1">
        <f>表格1[[#This Row],[期數]]</f>
        <v>184</v>
      </c>
      <c r="H202" s="1">
        <f>表格1[[#This Row],[每月撥款]]</f>
        <v>18200</v>
      </c>
      <c r="I202" s="1">
        <f t="shared" si="7"/>
        <v>22174.898773049255</v>
      </c>
      <c r="J202" s="1">
        <f t="shared" si="8"/>
        <v>29096.513918292287</v>
      </c>
      <c r="K202" s="1">
        <f>K201+表格3[[#This Row],[收益]]-表格3[[#This Row],[每月撥款]]-表格3[[#This Row],[租金]]</f>
        <v>13401343.523002928</v>
      </c>
    </row>
    <row r="203" spans="1:11" x14ac:dyDescent="0.6">
      <c r="A203" s="6">
        <v>185</v>
      </c>
      <c r="B203" s="6">
        <f>IF(MOD(表格1[[#This Row],[期數]],12)=0,B202+1,B202)</f>
        <v>80</v>
      </c>
      <c r="C203" s="1">
        <f>IF(表格1[[#This Row],[期數]]&lt;173,第1個月金額-表格1[[#This Row],[利息]],第174個月金額)</f>
        <v>18200</v>
      </c>
      <c r="D203" s="1">
        <f t="shared" si="6"/>
        <v>6414.4904077975852</v>
      </c>
      <c r="E203" s="1">
        <f>E202+表格1[[#This Row],[每月撥款]]+表格1[[#This Row],[利息]]</f>
        <v>5040447.6586438194</v>
      </c>
      <c r="G203" s="1">
        <f>表格1[[#This Row],[期數]]</f>
        <v>185</v>
      </c>
      <c r="H203" s="1">
        <f>表格1[[#This Row],[每月撥款]]</f>
        <v>18200</v>
      </c>
      <c r="I203" s="1">
        <f t="shared" si="7"/>
        <v>22133.408383201338</v>
      </c>
      <c r="J203" s="1">
        <f t="shared" si="8"/>
        <v>29120.650585582112</v>
      </c>
      <c r="K203" s="1">
        <f>K202+表格3[[#This Row],[收益]]-表格3[[#This Row],[每月撥款]]-表格3[[#This Row],[租金]]</f>
        <v>13376156.280800547</v>
      </c>
    </row>
    <row r="204" spans="1:11" x14ac:dyDescent="0.6">
      <c r="A204" s="6">
        <v>186</v>
      </c>
      <c r="B204" s="6">
        <f>IF(MOD(表格1[[#This Row],[期數]],12)=0,B203+1,B203)</f>
        <v>80</v>
      </c>
      <c r="C204" s="1">
        <f>IF(表格1[[#This Row],[期數]]&lt;173,第1個月金額-表格1[[#This Row],[利息]],第174個月金額)</f>
        <v>18200</v>
      </c>
      <c r="D204" s="1">
        <f t="shared" si="6"/>
        <v>6445.968610384848</v>
      </c>
      <c r="E204" s="1">
        <f>E203+表格1[[#This Row],[每月撥款]]+表格1[[#This Row],[利息]]</f>
        <v>5065093.6272542039</v>
      </c>
      <c r="G204" s="1">
        <f>表格1[[#This Row],[期數]]</f>
        <v>186</v>
      </c>
      <c r="H204" s="1">
        <f>表格1[[#This Row],[每月撥款]]</f>
        <v>18200</v>
      </c>
      <c r="I204" s="1">
        <f t="shared" si="7"/>
        <v>22091.809604932951</v>
      </c>
      <c r="J204" s="1">
        <f t="shared" si="8"/>
        <v>29144.807275157411</v>
      </c>
      <c r="K204" s="1">
        <f>K203+表格3[[#This Row],[收益]]-表格3[[#This Row],[每月撥款]]-表格3[[#This Row],[租金]]</f>
        <v>13350903.283130324</v>
      </c>
    </row>
    <row r="205" spans="1:11" x14ac:dyDescent="0.6">
      <c r="A205" s="6">
        <v>187</v>
      </c>
      <c r="B205" s="6">
        <f>IF(MOD(表格1[[#This Row],[期數]],12)=0,B204+1,B204)</f>
        <v>80</v>
      </c>
      <c r="C205" s="1">
        <f>IF(表格1[[#This Row],[期數]]&lt;173,第1個月金額-表格1[[#This Row],[利息]],第174個月金額)</f>
        <v>18200</v>
      </c>
      <c r="D205" s="1">
        <f t="shared" si="6"/>
        <v>6477.4870688222909</v>
      </c>
      <c r="E205" s="1">
        <f>E204+表格1[[#This Row],[每月撥款]]+表格1[[#This Row],[利息]]</f>
        <v>5089771.1143230265</v>
      </c>
      <c r="G205" s="1">
        <f>表格1[[#This Row],[期數]]</f>
        <v>187</v>
      </c>
      <c r="H205" s="1">
        <f>表格1[[#This Row],[每月撥款]]</f>
        <v>18200</v>
      </c>
      <c r="I205" s="1">
        <f t="shared" si="7"/>
        <v>22050.102226163373</v>
      </c>
      <c r="J205" s="1">
        <f t="shared" si="8"/>
        <v>29168.984003627429</v>
      </c>
      <c r="K205" s="1">
        <f>K204+表格3[[#This Row],[收益]]-表格3[[#This Row],[每月撥款]]-表格3[[#This Row],[租金]]</f>
        <v>13325584.40135286</v>
      </c>
    </row>
    <row r="206" spans="1:11" x14ac:dyDescent="0.6">
      <c r="A206" s="6">
        <v>188</v>
      </c>
      <c r="B206" s="6">
        <f>IF(MOD(表格1[[#This Row],[期數]],12)=0,B205+1,B205)</f>
        <v>80</v>
      </c>
      <c r="C206" s="1">
        <f>IF(表格1[[#This Row],[期數]]&lt;173,第1個月金額-表格1[[#This Row],[利息]],第174個月金額)</f>
        <v>18200</v>
      </c>
      <c r="D206" s="1">
        <f t="shared" si="6"/>
        <v>6509.0458345910447</v>
      </c>
      <c r="E206" s="1">
        <f>E205+表格1[[#This Row],[每月撥款]]+表格1[[#This Row],[利息]]</f>
        <v>5114480.1601576172</v>
      </c>
      <c r="G206" s="1">
        <f>表格1[[#This Row],[期數]]</f>
        <v>188</v>
      </c>
      <c r="H206" s="1">
        <f>表格1[[#This Row],[每月撥款]]</f>
        <v>18200</v>
      </c>
      <c r="I206" s="1">
        <f t="shared" si="7"/>
        <v>22008.286034434186</v>
      </c>
      <c r="J206" s="1">
        <f t="shared" si="8"/>
        <v>29193.180787615191</v>
      </c>
      <c r="K206" s="1">
        <f>K205+表格3[[#This Row],[收益]]-表格3[[#This Row],[每月撥款]]-表格3[[#This Row],[租金]]</f>
        <v>13300199.50659968</v>
      </c>
    </row>
    <row r="207" spans="1:11" x14ac:dyDescent="0.6">
      <c r="A207" s="6">
        <v>189</v>
      </c>
      <c r="B207" s="6">
        <f>IF(MOD(表格1[[#This Row],[期數]],12)=0,B206+1,B206)</f>
        <v>80</v>
      </c>
      <c r="C207" s="1">
        <f>IF(表格1[[#This Row],[期數]]&lt;173,第1個月金額-表格1[[#This Row],[利息]],第174個月金額)</f>
        <v>18200</v>
      </c>
      <c r="D207" s="1">
        <f t="shared" si="6"/>
        <v>6540.6449592380777</v>
      </c>
      <c r="E207" s="1">
        <f>E206+表格1[[#This Row],[每月撥款]]+表格1[[#This Row],[利息]]</f>
        <v>5139220.8051168555</v>
      </c>
      <c r="G207" s="1">
        <f>表格1[[#This Row],[期數]]</f>
        <v>189</v>
      </c>
      <c r="H207" s="1">
        <f>表格1[[#This Row],[每月撥款]]</f>
        <v>18200</v>
      </c>
      <c r="I207" s="1">
        <f t="shared" si="7"/>
        <v>21966.360816908622</v>
      </c>
      <c r="J207" s="1">
        <f t="shared" si="8"/>
        <v>29217.397643757515</v>
      </c>
      <c r="K207" s="1">
        <f>K206+表格3[[#This Row],[收益]]-表格3[[#This Row],[每月撥款]]-表格3[[#This Row],[租金]]</f>
        <v>13274748.469772831</v>
      </c>
    </row>
    <row r="208" spans="1:11" x14ac:dyDescent="0.6">
      <c r="A208" s="6">
        <v>190</v>
      </c>
      <c r="B208" s="6">
        <f>IF(MOD(表格1[[#This Row],[期數]],12)=0,B207+1,B207)</f>
        <v>80</v>
      </c>
      <c r="C208" s="1">
        <f>IF(表格1[[#This Row],[期數]]&lt;173,第1個月金額-表格1[[#This Row],[利息]],第174個月金額)</f>
        <v>18200</v>
      </c>
      <c r="D208" s="1">
        <f t="shared" si="6"/>
        <v>6572.2844943762793</v>
      </c>
      <c r="E208" s="1">
        <f>E207+表格1[[#This Row],[每月撥款]]+表格1[[#This Row],[利息]]</f>
        <v>5163993.0896112323</v>
      </c>
      <c r="G208" s="1">
        <f>表格1[[#This Row],[期數]]</f>
        <v>190</v>
      </c>
      <c r="H208" s="1">
        <f>表格1[[#This Row],[每月撥款]]</f>
        <v>18200</v>
      </c>
      <c r="I208" s="1">
        <f t="shared" si="7"/>
        <v>21924.326360370913</v>
      </c>
      <c r="J208" s="1">
        <f t="shared" si="8"/>
        <v>29241.634588705019</v>
      </c>
      <c r="K208" s="1">
        <f>K207+表格3[[#This Row],[收益]]-表格3[[#This Row],[每月撥款]]-表格3[[#This Row],[租金]]</f>
        <v>13249231.161544496</v>
      </c>
    </row>
    <row r="209" spans="1:11" x14ac:dyDescent="0.6">
      <c r="A209" s="6">
        <v>191</v>
      </c>
      <c r="B209" s="6">
        <f>IF(MOD(表格1[[#This Row],[期數]],12)=0,B208+1,B208)</f>
        <v>80</v>
      </c>
      <c r="C209" s="1">
        <f>IF(表格1[[#This Row],[期數]]&lt;173,第1個月金額-表格1[[#This Row],[利息]],第174個月金額)</f>
        <v>18200</v>
      </c>
      <c r="D209" s="1">
        <f t="shared" si="6"/>
        <v>6603.9644916845427</v>
      </c>
      <c r="E209" s="1">
        <f>E208+表格1[[#This Row],[每月撥款]]+表格1[[#This Row],[利息]]</f>
        <v>5188797.0541029172</v>
      </c>
      <c r="G209" s="1">
        <f>表格1[[#This Row],[期數]]</f>
        <v>191</v>
      </c>
      <c r="H209" s="1">
        <f>表格1[[#This Row],[每月撥款]]</f>
        <v>18200</v>
      </c>
      <c r="I209" s="1">
        <f t="shared" si="7"/>
        <v>21882.182451225661</v>
      </c>
      <c r="J209" s="1">
        <f t="shared" si="8"/>
        <v>29265.891639122132</v>
      </c>
      <c r="K209" s="1">
        <f>K208+表格3[[#This Row],[收益]]-表格3[[#This Row],[每月撥款]]-表格3[[#This Row],[租金]]</f>
        <v>13223647.452356599</v>
      </c>
    </row>
    <row r="210" spans="1:11" x14ac:dyDescent="0.6">
      <c r="A210" s="6">
        <v>192</v>
      </c>
      <c r="B210" s="6">
        <f>IF(MOD(表格1[[#This Row],[期數]],12)=0,B209+1,B209)</f>
        <v>81</v>
      </c>
      <c r="C210" s="1">
        <f>IF(表格1[[#This Row],[期數]]&lt;173,第1個月金額-表格1[[#This Row],[利息]],第174個月金額)</f>
        <v>18200</v>
      </c>
      <c r="D210" s="1">
        <f t="shared" si="6"/>
        <v>6635.6850029078487</v>
      </c>
      <c r="E210" s="1">
        <f>E209+表格1[[#This Row],[每月撥款]]+表格1[[#This Row],[利息]]</f>
        <v>5213632.7391058253</v>
      </c>
      <c r="G210" s="1">
        <f>表格1[[#This Row],[期數]]</f>
        <v>192</v>
      </c>
      <c r="H210" s="1">
        <f>表格1[[#This Row],[每月撥款]]</f>
        <v>18200</v>
      </c>
      <c r="I210" s="1">
        <f t="shared" si="7"/>
        <v>21839.928875497168</v>
      </c>
      <c r="J210" s="1">
        <f t="shared" si="8"/>
        <v>29290.168811687108</v>
      </c>
      <c r="K210" s="1">
        <f>K209+表格3[[#This Row],[收益]]-表格3[[#This Row],[每月撥款]]-表格3[[#This Row],[租金]]</f>
        <v>13197997.21242041</v>
      </c>
    </row>
    <row r="211" spans="1:11" x14ac:dyDescent="0.6">
      <c r="A211" s="6">
        <v>193</v>
      </c>
      <c r="B211" s="6">
        <f>IF(MOD(表格1[[#This Row],[期數]],12)=0,B210+1,B210)</f>
        <v>81</v>
      </c>
      <c r="C211" s="1">
        <f>IF(表格1[[#This Row],[期數]]&lt;173,第1個月金額-表格1[[#This Row],[利息]],第174個月金額)</f>
        <v>18200</v>
      </c>
      <c r="D211" s="1">
        <f t="shared" ref="D211:D274" si="9">E210*貸款利率/12</f>
        <v>6667.4460798573564</v>
      </c>
      <c r="E211" s="1">
        <f>E210+表格1[[#This Row],[每月撥款]]+表格1[[#This Row],[利息]]</f>
        <v>5238500.185185683</v>
      </c>
      <c r="G211" s="1">
        <f>表格1[[#This Row],[期數]]</f>
        <v>193</v>
      </c>
      <c r="H211" s="1">
        <f>表格1[[#This Row],[每月撥款]]</f>
        <v>18200</v>
      </c>
      <c r="I211" s="1">
        <f t="shared" ref="I211:I274" si="10">K210*((1+投資報酬率)^(1/12)-1)</f>
        <v>21797.565418828788</v>
      </c>
      <c r="J211" s="1">
        <f t="shared" si="8"/>
        <v>29314.466123092036</v>
      </c>
      <c r="K211" s="1">
        <f>K210+表格3[[#This Row],[收益]]-表格3[[#This Row],[每月撥款]]-表格3[[#This Row],[租金]]</f>
        <v>13172280.311716145</v>
      </c>
    </row>
    <row r="212" spans="1:11" x14ac:dyDescent="0.6">
      <c r="A212" s="6">
        <v>194</v>
      </c>
      <c r="B212" s="6">
        <f>IF(MOD(表格1[[#This Row],[期數]],12)=0,B211+1,B211)</f>
        <v>81</v>
      </c>
      <c r="C212" s="1">
        <f>IF(表格1[[#This Row],[期數]]&lt;173,第1個月金額-表格1[[#This Row],[利息]],第174個月金額)</f>
        <v>18200</v>
      </c>
      <c r="D212" s="1">
        <f t="shared" si="9"/>
        <v>6699.2477744104808</v>
      </c>
      <c r="E212" s="1">
        <f>E211+表格1[[#This Row],[每月撥款]]+表格1[[#This Row],[利息]]</f>
        <v>5263399.432960093</v>
      </c>
      <c r="G212" s="1">
        <f>表格1[[#This Row],[期數]]</f>
        <v>194</v>
      </c>
      <c r="H212" s="1">
        <f>表格1[[#This Row],[每月撥款]]</f>
        <v>18200</v>
      </c>
      <c r="I212" s="1">
        <f t="shared" si="10"/>
        <v>21755.091866482286</v>
      </c>
      <c r="J212" s="1">
        <f t="shared" ref="J212:J275" si="11">J211*(1+NOMINAL($B$8,12)/12)</f>
        <v>29338.783590042851</v>
      </c>
      <c r="K212" s="1">
        <f>K211+表格3[[#This Row],[收益]]-表格3[[#This Row],[每月撥款]]-表格3[[#This Row],[租金]]</f>
        <v>13146496.619992584</v>
      </c>
    </row>
    <row r="213" spans="1:11" x14ac:dyDescent="0.6">
      <c r="A213" s="6">
        <v>195</v>
      </c>
      <c r="B213" s="6">
        <f>IF(MOD(表格1[[#This Row],[期數]],12)=0,B212+1,B212)</f>
        <v>81</v>
      </c>
      <c r="C213" s="1">
        <f>IF(表格1[[#This Row],[期數]]&lt;173,第1個月金額-表格1[[#This Row],[利息]],第174個月金額)</f>
        <v>18200</v>
      </c>
      <c r="D213" s="1">
        <f t="shared" si="9"/>
        <v>6731.0901385109792</v>
      </c>
      <c r="E213" s="1">
        <f>E212+表格1[[#This Row],[每月撥款]]+表格1[[#This Row],[利息]]</f>
        <v>5288330.5230986038</v>
      </c>
      <c r="G213" s="1">
        <f>表格1[[#This Row],[期數]]</f>
        <v>195</v>
      </c>
      <c r="H213" s="1">
        <f>表格1[[#This Row],[每月撥款]]</f>
        <v>18200</v>
      </c>
      <c r="I213" s="1">
        <f t="shared" si="10"/>
        <v>21712.508003337178</v>
      </c>
      <c r="J213" s="1">
        <f t="shared" si="11"/>
        <v>29363.121229259345</v>
      </c>
      <c r="K213" s="1">
        <f>K212+表格3[[#This Row],[收益]]-表格3[[#This Row],[每月撥款]]-表格3[[#This Row],[租金]]</f>
        <v>13120646.006766662</v>
      </c>
    </row>
    <row r="214" spans="1:11" x14ac:dyDescent="0.6">
      <c r="A214" s="6">
        <v>196</v>
      </c>
      <c r="B214" s="6">
        <f>IF(MOD(表格1[[#This Row],[期數]],12)=0,B213+1,B213)</f>
        <v>81</v>
      </c>
      <c r="C214" s="1">
        <f>IF(表格1[[#This Row],[期數]]&lt;173,第1個月金額-表格1[[#This Row],[利息]],第174個月金額)</f>
        <v>18200</v>
      </c>
      <c r="D214" s="1">
        <f t="shared" si="9"/>
        <v>6762.9732241690408</v>
      </c>
      <c r="E214" s="1">
        <f>E213+表格1[[#This Row],[每月撥款]]+表格1[[#This Row],[利息]]</f>
        <v>5313293.4963227725</v>
      </c>
      <c r="G214" s="1">
        <f>表格1[[#This Row],[期數]]</f>
        <v>196</v>
      </c>
      <c r="H214" s="1">
        <f>表格1[[#This Row],[每月撥款]]</f>
        <v>18200</v>
      </c>
      <c r="I214" s="1">
        <f t="shared" si="10"/>
        <v>21669.813613890074</v>
      </c>
      <c r="J214" s="1">
        <f t="shared" si="11"/>
        <v>29387.479057475182</v>
      </c>
      <c r="K214" s="1">
        <f>K213+表格3[[#This Row],[收益]]-表格3[[#This Row],[每月撥款]]-表格3[[#This Row],[租金]]</f>
        <v>13094728.341323076</v>
      </c>
    </row>
    <row r="215" spans="1:11" x14ac:dyDescent="0.6">
      <c r="A215" s="6">
        <v>197</v>
      </c>
      <c r="B215" s="6">
        <f>IF(MOD(表格1[[#This Row],[期數]],12)=0,B214+1,B214)</f>
        <v>81</v>
      </c>
      <c r="C215" s="1">
        <f>IF(表格1[[#This Row],[期數]]&lt;173,第1個月金額-表格1[[#This Row],[利息]],第174個月金額)</f>
        <v>18200</v>
      </c>
      <c r="D215" s="1">
        <f t="shared" si="9"/>
        <v>6794.8970834613647</v>
      </c>
      <c r="E215" s="1">
        <f>E214+表格1[[#This Row],[每月撥款]]+表格1[[#This Row],[利息]]</f>
        <v>5338288.3934062338</v>
      </c>
      <c r="G215" s="1">
        <f>表格1[[#This Row],[期數]]</f>
        <v>197</v>
      </c>
      <c r="H215" s="1">
        <f>表格1[[#This Row],[每月撥款]]</f>
        <v>18200</v>
      </c>
      <c r="I215" s="1">
        <f t="shared" si="10"/>
        <v>21627.008482254023</v>
      </c>
      <c r="J215" s="1">
        <f t="shared" si="11"/>
        <v>29411.857091437909</v>
      </c>
      <c r="K215" s="1">
        <f>K214+表格3[[#This Row],[收益]]-表格3[[#This Row],[每月撥款]]-表格3[[#This Row],[租金]]</f>
        <v>13068743.492713891</v>
      </c>
    </row>
    <row r="216" spans="1:11" x14ac:dyDescent="0.6">
      <c r="A216" s="6">
        <v>198</v>
      </c>
      <c r="B216" s="6">
        <f>IF(MOD(表格1[[#This Row],[期數]],12)=0,B215+1,B215)</f>
        <v>81</v>
      </c>
      <c r="C216" s="1">
        <f>IF(表格1[[#This Row],[期數]]&lt;173,第1個月金額-表格1[[#This Row],[利息]],第174個月金額)</f>
        <v>18200</v>
      </c>
      <c r="D216" s="1">
        <f t="shared" si="9"/>
        <v>6826.8617685312502</v>
      </c>
      <c r="E216" s="1">
        <f>E215+表格1[[#This Row],[每月撥款]]+表格1[[#This Row],[利息]]</f>
        <v>5363315.2551747654</v>
      </c>
      <c r="G216" s="1">
        <f>表格1[[#This Row],[期數]]</f>
        <v>198</v>
      </c>
      <c r="H216" s="1">
        <f>表格1[[#This Row],[每月撥款]]</f>
        <v>18200</v>
      </c>
      <c r="I216" s="1">
        <f t="shared" si="10"/>
        <v>21584.092392157865</v>
      </c>
      <c r="J216" s="1">
        <f t="shared" si="11"/>
        <v>29436.255347908958</v>
      </c>
      <c r="K216" s="1">
        <f>K215+表格3[[#This Row],[收益]]-表格3[[#This Row],[每月撥款]]-表格3[[#This Row],[租金]]</f>
        <v>13042691.329758139</v>
      </c>
    </row>
    <row r="217" spans="1:11" x14ac:dyDescent="0.6">
      <c r="A217" s="6">
        <v>199</v>
      </c>
      <c r="B217" s="6">
        <f>IF(MOD(表格1[[#This Row],[期數]],12)=0,B216+1,B216)</f>
        <v>81</v>
      </c>
      <c r="C217" s="1">
        <f>IF(表格1[[#This Row],[期數]]&lt;173,第1個月金額-表格1[[#This Row],[利息]],第174個月金額)</f>
        <v>18200</v>
      </c>
      <c r="D217" s="1">
        <f t="shared" si="9"/>
        <v>6858.8673315886799</v>
      </c>
      <c r="E217" s="1">
        <f>E216+表格1[[#This Row],[每月撥款]]+表格1[[#This Row],[利息]]</f>
        <v>5388374.122506354</v>
      </c>
      <c r="G217" s="1">
        <f>表格1[[#This Row],[期數]]</f>
        <v>199</v>
      </c>
      <c r="H217" s="1">
        <f>表格1[[#This Row],[每月撥款]]</f>
        <v>18200</v>
      </c>
      <c r="I217" s="1">
        <f t="shared" si="10"/>
        <v>21541.065126945567</v>
      </c>
      <c r="J217" s="1">
        <f t="shared" si="11"/>
        <v>29460.673843663673</v>
      </c>
      <c r="K217" s="1">
        <f>K216+表格3[[#This Row],[收益]]-表格3[[#This Row],[每月撥款]]-表格3[[#This Row],[租金]]</f>
        <v>13016571.721041422</v>
      </c>
    </row>
    <row r="218" spans="1:11" x14ac:dyDescent="0.6">
      <c r="A218" s="6">
        <v>200</v>
      </c>
      <c r="B218" s="6">
        <f>IF(MOD(表格1[[#This Row],[期數]],12)=0,B217+1,B217)</f>
        <v>81</v>
      </c>
      <c r="C218" s="1">
        <f>IF(表格1[[#This Row],[期數]]&lt;173,第1個月金額-表格1[[#This Row],[利息]],第174個月金額)</f>
        <v>18200</v>
      </c>
      <c r="D218" s="1">
        <f t="shared" si="9"/>
        <v>6890.9138249104008</v>
      </c>
      <c r="E218" s="1">
        <f>E217+表格1[[#This Row],[每月撥款]]+表格1[[#This Row],[利息]]</f>
        <v>5413465.0363312643</v>
      </c>
      <c r="G218" s="1">
        <f>表格1[[#This Row],[期數]]</f>
        <v>200</v>
      </c>
      <c r="H218" s="1">
        <f>表格1[[#This Row],[每月撥款]]</f>
        <v>18200</v>
      </c>
      <c r="I218" s="1">
        <f t="shared" si="10"/>
        <v>21497.926469575566</v>
      </c>
      <c r="J218" s="1">
        <f t="shared" si="11"/>
        <v>29485.112595491315</v>
      </c>
      <c r="K218" s="1">
        <f>K217+表格3[[#This Row],[收益]]-表格3[[#This Row],[每月撥款]]-表格3[[#This Row],[租金]]</f>
        <v>12990384.534915507</v>
      </c>
    </row>
    <row r="219" spans="1:11" x14ac:dyDescent="0.6">
      <c r="A219" s="6">
        <v>201</v>
      </c>
      <c r="B219" s="6">
        <f>IF(MOD(表格1[[#This Row],[期數]],12)=0,B218+1,B218)</f>
        <v>81</v>
      </c>
      <c r="C219" s="1">
        <f>IF(表格1[[#This Row],[期數]]&lt;173,第1個月金額-表格1[[#This Row],[利息]],第174個月金額)</f>
        <v>18200</v>
      </c>
      <c r="D219" s="1">
        <f t="shared" si="9"/>
        <v>6923.001300840021</v>
      </c>
      <c r="E219" s="1">
        <f>E218+表格1[[#This Row],[每月撥款]]+表格1[[#This Row],[利息]]</f>
        <v>5438588.037632104</v>
      </c>
      <c r="G219" s="1">
        <f>表格1[[#This Row],[期數]]</f>
        <v>201</v>
      </c>
      <c r="H219" s="1">
        <f>表格1[[#This Row],[每月撥款]]</f>
        <v>18200</v>
      </c>
      <c r="I219" s="1">
        <f t="shared" si="10"/>
        <v>21454.6762026201</v>
      </c>
      <c r="J219" s="1">
        <f t="shared" si="11"/>
        <v>29509.571620195064</v>
      </c>
      <c r="K219" s="1">
        <f>K218+表格3[[#This Row],[收益]]-表格3[[#This Row],[每月撥款]]-表格3[[#This Row],[租金]]</f>
        <v>12964129.639497932</v>
      </c>
    </row>
    <row r="220" spans="1:11" x14ac:dyDescent="0.6">
      <c r="A220" s="6">
        <v>202</v>
      </c>
      <c r="B220" s="6">
        <f>IF(MOD(表格1[[#This Row],[期數]],12)=0,B219+1,B219)</f>
        <v>81</v>
      </c>
      <c r="C220" s="1">
        <f>IF(表格1[[#This Row],[期數]]&lt;173,第1個月金額-表格1[[#This Row],[利息]],第174個月金額)</f>
        <v>18200</v>
      </c>
      <c r="D220" s="1">
        <f t="shared" si="9"/>
        <v>6955.1298117880833</v>
      </c>
      <c r="E220" s="1">
        <f>E219+表格1[[#This Row],[每月撥款]]+表格1[[#This Row],[利息]]</f>
        <v>5463743.167443892</v>
      </c>
      <c r="G220" s="1">
        <f>表格1[[#This Row],[期數]]</f>
        <v>202</v>
      </c>
      <c r="H220" s="1">
        <f>表格1[[#This Row],[每月撥款]]</f>
        <v>18200</v>
      </c>
      <c r="I220" s="1">
        <f t="shared" si="10"/>
        <v>21411.31410826456</v>
      </c>
      <c r="J220" s="1">
        <f t="shared" si="11"/>
        <v>29534.050934592044</v>
      </c>
      <c r="K220" s="1">
        <f>K219+表格3[[#This Row],[收益]]-表格3[[#This Row],[每月撥款]]-表格3[[#This Row],[租金]]</f>
        <v>12937806.902671603</v>
      </c>
    </row>
    <row r="221" spans="1:11" x14ac:dyDescent="0.6">
      <c r="A221" s="6">
        <v>203</v>
      </c>
      <c r="B221" s="6">
        <f>IF(MOD(表格1[[#This Row],[期數]],12)=0,B220+1,B220)</f>
        <v>81</v>
      </c>
      <c r="C221" s="1">
        <f>IF(表格1[[#This Row],[期數]]&lt;173,第1個月金額-表格1[[#This Row],[利息]],第174個月金額)</f>
        <v>18200</v>
      </c>
      <c r="D221" s="1">
        <f t="shared" si="9"/>
        <v>6987.2994102321563</v>
      </c>
      <c r="E221" s="1">
        <f>E220+表格1[[#This Row],[每月撥款]]+表格1[[#This Row],[利息]]</f>
        <v>5488930.4668541243</v>
      </c>
      <c r="G221" s="1">
        <f>表格1[[#This Row],[期數]]</f>
        <v>203</v>
      </c>
      <c r="H221" s="1">
        <f>表格1[[#This Row],[每月撥款]]</f>
        <v>18200</v>
      </c>
      <c r="I221" s="1">
        <f t="shared" si="10"/>
        <v>21367.839968306831</v>
      </c>
      <c r="J221" s="1">
        <f t="shared" si="11"/>
        <v>29558.550555513328</v>
      </c>
      <c r="K221" s="1">
        <f>K220+表格3[[#This Row],[收益]]-表格3[[#This Row],[每月撥款]]-表格3[[#This Row],[租金]]</f>
        <v>12911416.192084396</v>
      </c>
    </row>
    <row r="222" spans="1:11" x14ac:dyDescent="0.6">
      <c r="A222" s="6">
        <v>204</v>
      </c>
      <c r="B222" s="6">
        <f>IF(MOD(表格1[[#This Row],[期數]],12)=0,B221+1,B221)</f>
        <v>82</v>
      </c>
      <c r="C222" s="1">
        <f>IF(表格1[[#This Row],[期數]]&lt;173,第1個月金額-表格1[[#This Row],[利息]],第174個月金額)</f>
        <v>18200</v>
      </c>
      <c r="D222" s="1">
        <f t="shared" si="9"/>
        <v>7019.5101487169222</v>
      </c>
      <c r="E222" s="1">
        <f>E221+表格1[[#This Row],[每月撥款]]+表格1[[#This Row],[利息]]</f>
        <v>5514149.9770028414</v>
      </c>
      <c r="G222" s="1">
        <f>表格1[[#This Row],[期數]]</f>
        <v>204</v>
      </c>
      <c r="H222" s="1">
        <f>表格1[[#This Row],[每月撥款]]</f>
        <v>18200</v>
      </c>
      <c r="I222" s="1">
        <f t="shared" si="10"/>
        <v>21324.25356415661</v>
      </c>
      <c r="J222" s="1">
        <f t="shared" si="11"/>
        <v>29583.070499803955</v>
      </c>
      <c r="K222" s="1">
        <f>K221+表格3[[#This Row],[收益]]-表格3[[#This Row],[每月撥款]]-表格3[[#This Row],[租金]]</f>
        <v>12884957.375148749</v>
      </c>
    </row>
    <row r="223" spans="1:11" x14ac:dyDescent="0.6">
      <c r="A223" s="6">
        <v>205</v>
      </c>
      <c r="B223" s="6">
        <f>IF(MOD(表格1[[#This Row],[期數]],12)=0,B222+1,B222)</f>
        <v>82</v>
      </c>
      <c r="C223" s="1">
        <f>IF(表格1[[#This Row],[期數]]&lt;173,第1個月金額-表格1[[#This Row],[利息]],第174個月金額)</f>
        <v>18200</v>
      </c>
      <c r="D223" s="1">
        <f t="shared" si="9"/>
        <v>7051.7620798542548</v>
      </c>
      <c r="E223" s="1">
        <f>E222+表格1[[#This Row],[每月撥款]]+表格1[[#This Row],[利息]]</f>
        <v>5539401.7390826959</v>
      </c>
      <c r="G223" s="1">
        <f>表格1[[#This Row],[期數]]</f>
        <v>205</v>
      </c>
      <c r="H223" s="1">
        <f>表格1[[#This Row],[每月撥款]]</f>
        <v>18200</v>
      </c>
      <c r="I223" s="1">
        <f t="shared" si="10"/>
        <v>21280.554676834763</v>
      </c>
      <c r="J223" s="1">
        <f t="shared" si="11"/>
        <v>29607.610784322933</v>
      </c>
      <c r="K223" s="1">
        <f>K222+表格3[[#This Row],[收益]]-表格3[[#This Row],[每月撥款]]-表格3[[#This Row],[租金]]</f>
        <v>12858430.319041261</v>
      </c>
    </row>
    <row r="224" spans="1:11" x14ac:dyDescent="0.6">
      <c r="A224" s="6">
        <v>206</v>
      </c>
      <c r="B224" s="6">
        <f>IF(MOD(表格1[[#This Row],[期數]],12)=0,B223+1,B223)</f>
        <v>82</v>
      </c>
      <c r="C224" s="1">
        <f>IF(表格1[[#This Row],[期數]]&lt;173,第1個月金額-表格1[[#This Row],[利息]],第174個月金額)</f>
        <v>18200</v>
      </c>
      <c r="D224" s="1">
        <f t="shared" si="9"/>
        <v>7084.055256323315</v>
      </c>
      <c r="E224" s="1">
        <f>E223+表格1[[#This Row],[每月撥款]]+表格1[[#This Row],[利息]]</f>
        <v>5564685.7943390189</v>
      </c>
      <c r="G224" s="1">
        <f>表格1[[#This Row],[期數]]</f>
        <v>206</v>
      </c>
      <c r="H224" s="1">
        <f>表格1[[#This Row],[每月撥款]]</f>
        <v>18200</v>
      </c>
      <c r="I224" s="1">
        <f t="shared" si="10"/>
        <v>21236.743086972649</v>
      </c>
      <c r="J224" s="1">
        <f t="shared" si="11"/>
        <v>29632.171425943256</v>
      </c>
      <c r="K224" s="1">
        <f>K223+表格3[[#This Row],[收益]]-表格3[[#This Row],[每月撥款]]-表格3[[#This Row],[租金]]</f>
        <v>12831834.890702292</v>
      </c>
    </row>
    <row r="225" spans="1:11" x14ac:dyDescent="0.6">
      <c r="A225" s="6">
        <v>207</v>
      </c>
      <c r="B225" s="6">
        <f>IF(MOD(表格1[[#This Row],[期數]],12)=0,B224+1,B224)</f>
        <v>82</v>
      </c>
      <c r="C225" s="1">
        <f>IF(表格1[[#This Row],[期數]]&lt;173,第1個月金額-表格1[[#This Row],[利息]],第174個月金額)</f>
        <v>18200</v>
      </c>
      <c r="D225" s="1">
        <f t="shared" si="9"/>
        <v>7116.38973087063</v>
      </c>
      <c r="E225" s="1">
        <f>E224+表格1[[#This Row],[每月撥款]]+表格1[[#This Row],[利息]]</f>
        <v>5590002.1840698896</v>
      </c>
      <c r="G225" s="1">
        <f>表格1[[#This Row],[期數]]</f>
        <v>207</v>
      </c>
      <c r="H225" s="1">
        <f>表格1[[#This Row],[每月撥款]]</f>
        <v>18200</v>
      </c>
      <c r="I225" s="1">
        <f t="shared" si="10"/>
        <v>21192.818574811448</v>
      </c>
      <c r="J225" s="1">
        <f t="shared" si="11"/>
        <v>29656.752441551915</v>
      </c>
      <c r="K225" s="1">
        <f>K224+表格3[[#This Row],[收益]]-表格3[[#This Row],[每月撥款]]-表格3[[#This Row],[租金]]</f>
        <v>12805170.956835553</v>
      </c>
    </row>
    <row r="226" spans="1:11" x14ac:dyDescent="0.6">
      <c r="A226" s="6">
        <v>208</v>
      </c>
      <c r="B226" s="6">
        <f>IF(MOD(表格1[[#This Row],[期數]],12)=0,B225+1,B225)</f>
        <v>82</v>
      </c>
      <c r="C226" s="1">
        <f>IF(表格1[[#This Row],[期數]]&lt;173,第1個月金額-表格1[[#This Row],[利息]],第174個月金額)</f>
        <v>18200</v>
      </c>
      <c r="D226" s="1">
        <f t="shared" si="9"/>
        <v>7148.7655563101844</v>
      </c>
      <c r="E226" s="1">
        <f>E225+表格1[[#This Row],[每月撥款]]+表格1[[#This Row],[利息]]</f>
        <v>5615350.9496261999</v>
      </c>
      <c r="G226" s="1">
        <f>表格1[[#This Row],[期數]]</f>
        <v>208</v>
      </c>
      <c r="H226" s="1">
        <f>表格1[[#This Row],[每月撥款]]</f>
        <v>18200</v>
      </c>
      <c r="I226" s="1">
        <f t="shared" si="10"/>
        <v>21148.780920201505</v>
      </c>
      <c r="J226" s="1">
        <f t="shared" si="11"/>
        <v>29681.353848049912</v>
      </c>
      <c r="K226" s="1">
        <f>K225+表格3[[#This Row],[收益]]-表格3[[#This Row],[每月撥款]]-表格3[[#This Row],[租金]]</f>
        <v>12778438.383907706</v>
      </c>
    </row>
    <row r="227" spans="1:11" x14ac:dyDescent="0.6">
      <c r="A227" s="6">
        <v>209</v>
      </c>
      <c r="B227" s="6">
        <f>IF(MOD(表格1[[#This Row],[期數]],12)=0,B226+1,B226)</f>
        <v>82</v>
      </c>
      <c r="C227" s="1">
        <f>IF(表格1[[#This Row],[期數]]&lt;173,第1個月金額-表格1[[#This Row],[利息]],第174個月金額)</f>
        <v>18200</v>
      </c>
      <c r="D227" s="1">
        <f t="shared" si="9"/>
        <v>7181.1827855235015</v>
      </c>
      <c r="E227" s="1">
        <f>E226+表格1[[#This Row],[每月撥款]]+表格1[[#This Row],[利息]]</f>
        <v>5640732.132411723</v>
      </c>
      <c r="G227" s="1">
        <f>表格1[[#This Row],[期數]]</f>
        <v>209</v>
      </c>
      <c r="H227" s="1">
        <f>表格1[[#This Row],[每月撥款]]</f>
        <v>18200</v>
      </c>
      <c r="I227" s="1">
        <f t="shared" si="10"/>
        <v>21104.629902601653</v>
      </c>
      <c r="J227" s="1">
        <f t="shared" si="11"/>
        <v>29705.975662352266</v>
      </c>
      <c r="K227" s="1">
        <f>K226+表格3[[#This Row],[收益]]-表格3[[#This Row],[每月撥款]]-表格3[[#This Row],[租金]]</f>
        <v>12751637.038147954</v>
      </c>
    </row>
    <row r="228" spans="1:11" x14ac:dyDescent="0.6">
      <c r="A228" s="6">
        <v>210</v>
      </c>
      <c r="B228" s="6">
        <f>IF(MOD(表格1[[#This Row],[期數]],12)=0,B227+1,B227)</f>
        <v>82</v>
      </c>
      <c r="C228" s="1">
        <f>IF(表格1[[#This Row],[期數]]&lt;173,第1個月金額-表格1[[#This Row],[利息]],第174個月金額)</f>
        <v>18200</v>
      </c>
      <c r="D228" s="1">
        <f t="shared" si="9"/>
        <v>7213.6414714597304</v>
      </c>
      <c r="E228" s="1">
        <f>E227+表格1[[#This Row],[每月撥款]]+表格1[[#This Row],[利息]]</f>
        <v>5666145.7738831826</v>
      </c>
      <c r="G228" s="1">
        <f>表格1[[#This Row],[期數]]</f>
        <v>210</v>
      </c>
      <c r="H228" s="1">
        <f>表格1[[#This Row],[每月撥款]]</f>
        <v>18200</v>
      </c>
      <c r="I228" s="1">
        <f t="shared" si="10"/>
        <v>21060.365301078549</v>
      </c>
      <c r="J228" s="1">
        <f t="shared" si="11"/>
        <v>29730.617901388028</v>
      </c>
      <c r="K228" s="1">
        <f>K227+表格3[[#This Row],[收益]]-表格3[[#This Row],[每月撥款]]-表格3[[#This Row],[租金]]</f>
        <v>12724766.785547644</v>
      </c>
    </row>
    <row r="229" spans="1:11" x14ac:dyDescent="0.6">
      <c r="A229" s="6">
        <v>211</v>
      </c>
      <c r="B229" s="6">
        <f>IF(MOD(表格1[[#This Row],[期數]],12)=0,B228+1,B228)</f>
        <v>82</v>
      </c>
      <c r="C229" s="1">
        <f>IF(表格1[[#This Row],[期數]]&lt;173,第1個月金額-表格1[[#This Row],[利息]],第174個月金額)</f>
        <v>18200</v>
      </c>
      <c r="D229" s="1">
        <f t="shared" si="9"/>
        <v>7246.1416671357392</v>
      </c>
      <c r="E229" s="1">
        <f>E228+表格1[[#This Row],[每月撥款]]+表格1[[#This Row],[利息]]</f>
        <v>5691591.9155503185</v>
      </c>
      <c r="G229" s="1">
        <f>表格1[[#This Row],[期數]]</f>
        <v>211</v>
      </c>
      <c r="H229" s="1">
        <f>表格1[[#This Row],[每月撥款]]</f>
        <v>18200</v>
      </c>
      <c r="I229" s="1">
        <f t="shared" si="10"/>
        <v>21015.986894306003</v>
      </c>
      <c r="J229" s="1">
        <f t="shared" si="11"/>
        <v>29755.280582100291</v>
      </c>
      <c r="K229" s="1">
        <f>K228+表格3[[#This Row],[收益]]-表格3[[#This Row],[每月撥款]]-表格3[[#This Row],[租金]]</f>
        <v>12697827.49185985</v>
      </c>
    </row>
    <row r="230" spans="1:11" x14ac:dyDescent="0.6">
      <c r="A230" s="6">
        <v>212</v>
      </c>
      <c r="B230" s="6">
        <f>IF(MOD(表格1[[#This Row],[期數]],12)=0,B229+1,B229)</f>
        <v>82</v>
      </c>
      <c r="C230" s="1">
        <f>IF(表格1[[#This Row],[期數]]&lt;173,第1個月金額-表格1[[#This Row],[利息]],第174個月金額)</f>
        <v>18200</v>
      </c>
      <c r="D230" s="1">
        <f t="shared" si="9"/>
        <v>7278.6834256361935</v>
      </c>
      <c r="E230" s="1">
        <f>E229+表格1[[#This Row],[每月撥款]]+表格1[[#This Row],[利息]]</f>
        <v>5717070.5989759546</v>
      </c>
      <c r="G230" s="1">
        <f>表格1[[#This Row],[期數]]</f>
        <v>212</v>
      </c>
      <c r="H230" s="1">
        <f>表格1[[#This Row],[每月撥款]]</f>
        <v>18200</v>
      </c>
      <c r="I230" s="1">
        <f t="shared" si="10"/>
        <v>20971.494460564303</v>
      </c>
      <c r="J230" s="1">
        <f t="shared" si="11"/>
        <v>29779.963721446209</v>
      </c>
      <c r="K230" s="1">
        <f>K229+表格3[[#This Row],[收益]]-表格3[[#This Row],[每月撥款]]-表格3[[#This Row],[租金]]</f>
        <v>12670819.022598967</v>
      </c>
    </row>
    <row r="231" spans="1:11" x14ac:dyDescent="0.6">
      <c r="A231" s="6">
        <v>213</v>
      </c>
      <c r="B231" s="6">
        <f>IF(MOD(表格1[[#This Row],[期數]],12)=0,B230+1,B230)</f>
        <v>82</v>
      </c>
      <c r="C231" s="1">
        <f>IF(表格1[[#This Row],[期數]]&lt;173,第1個月金額-表格1[[#This Row],[利息]],第174個月金額)</f>
        <v>18200</v>
      </c>
      <c r="D231" s="1">
        <f t="shared" si="9"/>
        <v>7311.2668001136435</v>
      </c>
      <c r="E231" s="1">
        <f>E230+表格1[[#This Row],[每月撥款]]+表格1[[#This Row],[利息]]</f>
        <v>5742581.8657760685</v>
      </c>
      <c r="G231" s="1">
        <f>表格1[[#This Row],[期數]]</f>
        <v>213</v>
      </c>
      <c r="H231" s="1">
        <f>表格1[[#This Row],[每月撥款]]</f>
        <v>18200</v>
      </c>
      <c r="I231" s="1">
        <f t="shared" si="10"/>
        <v>20926.887777739543</v>
      </c>
      <c r="J231" s="1">
        <f t="shared" si="11"/>
        <v>29804.667336396993</v>
      </c>
      <c r="K231" s="1">
        <f>K230+表格3[[#This Row],[收益]]-表格3[[#This Row],[每月撥款]]-表格3[[#This Row],[租金]]</f>
        <v>12643741.24304031</v>
      </c>
    </row>
    <row r="232" spans="1:11" x14ac:dyDescent="0.6">
      <c r="A232" s="6">
        <v>214</v>
      </c>
      <c r="B232" s="6">
        <f>IF(MOD(表格1[[#This Row],[期數]],12)=0,B231+1,B231)</f>
        <v>82</v>
      </c>
      <c r="C232" s="1">
        <f>IF(表格1[[#This Row],[期數]]&lt;173,第1個月金額-表格1[[#This Row],[利息]],第174個月金額)</f>
        <v>18200</v>
      </c>
      <c r="D232" s="1">
        <f t="shared" si="9"/>
        <v>7343.8918437886205</v>
      </c>
      <c r="E232" s="1">
        <f>E231+表格1[[#This Row],[每月撥款]]+表格1[[#This Row],[利息]]</f>
        <v>5768125.7576198569</v>
      </c>
      <c r="G232" s="1">
        <f>表格1[[#This Row],[期數]]</f>
        <v>214</v>
      </c>
      <c r="H232" s="1">
        <f>表格1[[#This Row],[每月撥款]]</f>
        <v>18200</v>
      </c>
      <c r="I232" s="1">
        <f t="shared" si="10"/>
        <v>20882.166623322948</v>
      </c>
      <c r="J232" s="1">
        <f t="shared" si="11"/>
        <v>29829.391443937944</v>
      </c>
      <c r="K232" s="1">
        <f>K231+表格3[[#This Row],[收益]]-表格3[[#This Row],[每月撥款]]-表格3[[#This Row],[租金]]</f>
        <v>12616594.018219694</v>
      </c>
    </row>
    <row r="233" spans="1:11" x14ac:dyDescent="0.6">
      <c r="A233" s="6">
        <v>215</v>
      </c>
      <c r="B233" s="6">
        <f>IF(MOD(表格1[[#This Row],[期數]],12)=0,B232+1,B232)</f>
        <v>82</v>
      </c>
      <c r="C233" s="1">
        <f>IF(表格1[[#This Row],[期數]]&lt;173,第1個月金額-表格1[[#This Row],[利息]],第174個月金額)</f>
        <v>18200</v>
      </c>
      <c r="D233" s="1">
        <f t="shared" si="9"/>
        <v>7376.5586099497086</v>
      </c>
      <c r="E233" s="1">
        <f>E232+表格1[[#This Row],[每月撥款]]+表格1[[#This Row],[利息]]</f>
        <v>5793702.3162298063</v>
      </c>
      <c r="G233" s="1">
        <f>表格1[[#This Row],[期數]]</f>
        <v>215</v>
      </c>
      <c r="H233" s="1">
        <f>表格1[[#This Row],[每月撥款]]</f>
        <v>18200</v>
      </c>
      <c r="I233" s="1">
        <f t="shared" si="10"/>
        <v>20837.330774410195</v>
      </c>
      <c r="J233" s="1">
        <f t="shared" si="11"/>
        <v>29854.136061068442</v>
      </c>
      <c r="K233" s="1">
        <f>K232+表格3[[#This Row],[收益]]-表格3[[#This Row],[每月撥款]]-表格3[[#This Row],[租金]]</f>
        <v>12589377.212933036</v>
      </c>
    </row>
    <row r="234" spans="1:11" x14ac:dyDescent="0.6">
      <c r="A234" s="6">
        <v>216</v>
      </c>
      <c r="B234" s="6">
        <f>IF(MOD(表格1[[#This Row],[期數]],12)=0,B233+1,B233)</f>
        <v>83</v>
      </c>
      <c r="C234" s="1">
        <f>IF(表格1[[#This Row],[期數]]&lt;173,第1個月金額-表格1[[#This Row],[利息]],第174個月金額)</f>
        <v>18200</v>
      </c>
      <c r="D234" s="1">
        <f t="shared" si="9"/>
        <v>7409.2671519536461</v>
      </c>
      <c r="E234" s="1">
        <f>E233+表格1[[#This Row],[每月撥款]]+表格1[[#This Row],[利息]]</f>
        <v>5819311.5833817599</v>
      </c>
      <c r="G234" s="1">
        <f>表格1[[#This Row],[期數]]</f>
        <v>216</v>
      </c>
      <c r="H234" s="1">
        <f>表格1[[#This Row],[每月撥款]]</f>
        <v>18200</v>
      </c>
      <c r="I234" s="1">
        <f t="shared" si="10"/>
        <v>20792.380007700747</v>
      </c>
      <c r="J234" s="1">
        <f t="shared" si="11"/>
        <v>29878.901204801976</v>
      </c>
      <c r="K234" s="1">
        <f>K233+表格3[[#This Row],[收益]]-表格3[[#This Row],[每月撥款]]-表格3[[#This Row],[租金]]</f>
        <v>12562090.691735934</v>
      </c>
    </row>
    <row r="235" spans="1:11" x14ac:dyDescent="0.6">
      <c r="A235" s="6">
        <v>217</v>
      </c>
      <c r="B235" s="6">
        <f>IF(MOD(表格1[[#This Row],[期數]],12)=0,B234+1,B234)</f>
        <v>83</v>
      </c>
      <c r="C235" s="1">
        <f>IF(表格1[[#This Row],[期數]]&lt;173,第1個月金額-表格1[[#This Row],[利息]],第174個月金額)</f>
        <v>18200</v>
      </c>
      <c r="D235" s="1">
        <f t="shared" si="9"/>
        <v>7442.0175232254051</v>
      </c>
      <c r="E235" s="1">
        <f>E234+表格1[[#This Row],[每月撥款]]+表格1[[#This Row],[利息]]</f>
        <v>5844953.6009049853</v>
      </c>
      <c r="G235" s="1">
        <f>表格1[[#This Row],[期數]]</f>
        <v>217</v>
      </c>
      <c r="H235" s="1">
        <f>表格1[[#This Row],[每月撥款]]</f>
        <v>18200</v>
      </c>
      <c r="I235" s="1">
        <f t="shared" si="10"/>
        <v>20747.314099497162</v>
      </c>
      <c r="J235" s="1">
        <f t="shared" si="11"/>
        <v>29903.686892166141</v>
      </c>
      <c r="K235" s="1">
        <f>K234+表格3[[#This Row],[收益]]-表格3[[#This Row],[每月撥款]]-表格3[[#This Row],[租金]]</f>
        <v>12534734.318943266</v>
      </c>
    </row>
    <row r="236" spans="1:11" x14ac:dyDescent="0.6">
      <c r="A236" s="6">
        <v>218</v>
      </c>
      <c r="B236" s="6">
        <f>IF(MOD(表格1[[#This Row],[期數]],12)=0,B235+1,B235)</f>
        <v>83</v>
      </c>
      <c r="C236" s="1">
        <f>IF(表格1[[#This Row],[期數]]&lt;173,第1個月金額-表格1[[#This Row],[利息]],第174個月金額)</f>
        <v>18200</v>
      </c>
      <c r="D236" s="1">
        <f t="shared" si="9"/>
        <v>7474.8097772582796</v>
      </c>
      <c r="E236" s="1">
        <f>E235+表格1[[#This Row],[每月撥款]]+表格1[[#This Row],[利息]]</f>
        <v>5870628.4106822433</v>
      </c>
      <c r="G236" s="1">
        <f>表格1[[#This Row],[期數]]</f>
        <v>218</v>
      </c>
      <c r="H236" s="1">
        <f>表格1[[#This Row],[每月撥款]]</f>
        <v>18200</v>
      </c>
      <c r="I236" s="1">
        <f t="shared" si="10"/>
        <v>20702.132825704433</v>
      </c>
      <c r="J236" s="1">
        <f t="shared" si="11"/>
        <v>29928.493140202667</v>
      </c>
      <c r="K236" s="1">
        <f>K235+表格3[[#This Row],[收益]]-表格3[[#This Row],[每月撥款]]-表格3[[#This Row],[租金]]</f>
        <v>12507307.958628768</v>
      </c>
    </row>
    <row r="237" spans="1:11" x14ac:dyDescent="0.6">
      <c r="A237" s="6">
        <v>219</v>
      </c>
      <c r="B237" s="6">
        <f>IF(MOD(表格1[[#This Row],[期數]],12)=0,B236+1,B236)</f>
        <v>83</v>
      </c>
      <c r="C237" s="1">
        <f>IF(表格1[[#This Row],[期數]]&lt;173,第1個月金額-表格1[[#This Row],[利息]],第174個月金額)</f>
        <v>18200</v>
      </c>
      <c r="D237" s="1">
        <f t="shared" si="9"/>
        <v>7507.6439676139698</v>
      </c>
      <c r="E237" s="1">
        <f>E236+表格1[[#This Row],[每月撥款]]+表格1[[#This Row],[利息]]</f>
        <v>5896336.0546498569</v>
      </c>
      <c r="G237" s="1">
        <f>表格1[[#This Row],[期數]]</f>
        <v>219</v>
      </c>
      <c r="H237" s="1">
        <f>表格1[[#This Row],[每月撥款]]</f>
        <v>18200</v>
      </c>
      <c r="I237" s="1">
        <f t="shared" si="10"/>
        <v>20656.835961829282</v>
      </c>
      <c r="J237" s="1">
        <f t="shared" si="11"/>
        <v>29953.319965967414</v>
      </c>
      <c r="K237" s="1">
        <f>K236+表格3[[#This Row],[收益]]-表格3[[#This Row],[每月撥款]]-表格3[[#This Row],[租金]]</f>
        <v>12479811.47462463</v>
      </c>
    </row>
    <row r="238" spans="1:11" x14ac:dyDescent="0.6">
      <c r="A238" s="6">
        <v>220</v>
      </c>
      <c r="B238" s="6">
        <f>IF(MOD(表格1[[#This Row],[期數]],12)=0,B237+1,B237)</f>
        <v>83</v>
      </c>
      <c r="C238" s="1">
        <f>IF(表格1[[#This Row],[期數]]&lt;173,第1個月金額-表格1[[#This Row],[利息]],第174個月金額)</f>
        <v>18200</v>
      </c>
      <c r="D238" s="1">
        <f t="shared" si="9"/>
        <v>7540.5201479226789</v>
      </c>
      <c r="E238" s="1">
        <f>E237+表格1[[#This Row],[每月撥款]]+表格1[[#This Row],[利息]]</f>
        <v>5922076.5747977793</v>
      </c>
      <c r="G238" s="1">
        <f>表格1[[#This Row],[期數]]</f>
        <v>220</v>
      </c>
      <c r="H238" s="1">
        <f>表格1[[#This Row],[每月撥款]]</f>
        <v>18200</v>
      </c>
      <c r="I238" s="1">
        <f t="shared" si="10"/>
        <v>20611.4232829795</v>
      </c>
      <c r="J238" s="1">
        <f t="shared" si="11"/>
        <v>29978.167386530389</v>
      </c>
      <c r="K238" s="1">
        <f>K237+表格3[[#This Row],[收益]]-表格3[[#This Row],[每月撥款]]-表格3[[#This Row],[租金]]</f>
        <v>12452244.730521079</v>
      </c>
    </row>
    <row r="239" spans="1:11" x14ac:dyDescent="0.6">
      <c r="A239" s="6">
        <v>221</v>
      </c>
      <c r="B239" s="6">
        <f>IF(MOD(表格1[[#This Row],[期數]],12)=0,B238+1,B238)</f>
        <v>83</v>
      </c>
      <c r="C239" s="1">
        <f>IF(表格1[[#This Row],[期數]]&lt;173,第1個月金額-表格1[[#This Row],[利息]],第174個月金額)</f>
        <v>18200</v>
      </c>
      <c r="D239" s="1">
        <f t="shared" si="9"/>
        <v>7573.4383718831932</v>
      </c>
      <c r="E239" s="1">
        <f>E238+表格1[[#This Row],[每月撥款]]+表格1[[#This Row],[利息]]</f>
        <v>5947850.0131696621</v>
      </c>
      <c r="G239" s="1">
        <f>表格1[[#This Row],[期數]]</f>
        <v>221</v>
      </c>
      <c r="H239" s="1">
        <f>表格1[[#This Row],[每月撥款]]</f>
        <v>18200</v>
      </c>
      <c r="I239" s="1">
        <f t="shared" si="10"/>
        <v>20565.894563863254</v>
      </c>
      <c r="J239" s="1">
        <f t="shared" si="11"/>
        <v>30003.035418975764</v>
      </c>
      <c r="K239" s="1">
        <f>K238+表格3[[#This Row],[收益]]-表格3[[#This Row],[每月撥款]]-表格3[[#This Row],[租金]]</f>
        <v>12424607.589665966</v>
      </c>
    </row>
    <row r="240" spans="1:11" x14ac:dyDescent="0.6">
      <c r="A240" s="6">
        <v>222</v>
      </c>
      <c r="B240" s="6">
        <f>IF(MOD(表格1[[#This Row],[期數]],12)=0,B239+1,B239)</f>
        <v>83</v>
      </c>
      <c r="C240" s="1">
        <f>IF(表格1[[#This Row],[期數]]&lt;173,第1個月金額-表格1[[#This Row],[利息]],第174個月金額)</f>
        <v>18200</v>
      </c>
      <c r="D240" s="1">
        <f t="shared" si="9"/>
        <v>7606.3986932629705</v>
      </c>
      <c r="E240" s="1">
        <f>E239+表格1[[#This Row],[每月撥款]]+表格1[[#This Row],[利息]]</f>
        <v>5973656.4118629247</v>
      </c>
      <c r="G240" s="1">
        <f>表格1[[#This Row],[期數]]</f>
        <v>222</v>
      </c>
      <c r="H240" s="1">
        <f>表格1[[#This Row],[每月撥款]]</f>
        <v>18200</v>
      </c>
      <c r="I240" s="1">
        <f t="shared" si="10"/>
        <v>20520.249578788415</v>
      </c>
      <c r="J240" s="1">
        <f t="shared" si="11"/>
        <v>30027.924080401881</v>
      </c>
      <c r="K240" s="1">
        <f>K239+表格3[[#This Row],[收益]]-表格3[[#This Row],[每月撥款]]-表格3[[#This Row],[租金]]</f>
        <v>12396899.915164353</v>
      </c>
    </row>
    <row r="241" spans="1:11" x14ac:dyDescent="0.6">
      <c r="A241" s="6">
        <v>223</v>
      </c>
      <c r="B241" s="6">
        <f>IF(MOD(表格1[[#This Row],[期數]],12)=0,B240+1,B240)</f>
        <v>83</v>
      </c>
      <c r="C241" s="1">
        <f>IF(表格1[[#This Row],[期數]]&lt;173,第1個月金額-表格1[[#This Row],[利息]],第174個月金額)</f>
        <v>18200</v>
      </c>
      <c r="D241" s="1">
        <f t="shared" si="9"/>
        <v>7639.4011658982299</v>
      </c>
      <c r="E241" s="1">
        <f>E240+表格1[[#This Row],[每月撥款]]+表格1[[#This Row],[利息]]</f>
        <v>5999495.8130288227</v>
      </c>
      <c r="G241" s="1">
        <f>表格1[[#This Row],[期數]]</f>
        <v>223</v>
      </c>
      <c r="H241" s="1">
        <f>表格1[[#This Row],[每月撥款]]</f>
        <v>18200</v>
      </c>
      <c r="I241" s="1">
        <f t="shared" si="10"/>
        <v>20474.48810166186</v>
      </c>
      <c r="J241" s="1">
        <f t="shared" si="11"/>
        <v>30052.833387921266</v>
      </c>
      <c r="K241" s="1">
        <f>K240+表格3[[#This Row],[收益]]-表格3[[#This Row],[每月撥款]]-表格3[[#This Row],[租金]]</f>
        <v>12369121.569878094</v>
      </c>
    </row>
    <row r="242" spans="1:11" x14ac:dyDescent="0.6">
      <c r="A242" s="6">
        <v>224</v>
      </c>
      <c r="B242" s="6">
        <f>IF(MOD(表格1[[#This Row],[期數]],12)=0,B241+1,B241)</f>
        <v>83</v>
      </c>
      <c r="C242" s="1">
        <f>IF(表格1[[#This Row],[期數]]&lt;173,第1個月金額-表格1[[#This Row],[利息]],第174個月金額)</f>
        <v>18200</v>
      </c>
      <c r="D242" s="1">
        <f t="shared" si="9"/>
        <v>7672.4458436940376</v>
      </c>
      <c r="E242" s="1">
        <f>E241+表格1[[#This Row],[每月撥款]]+表格1[[#This Row],[利息]]</f>
        <v>6025368.2588725165</v>
      </c>
      <c r="G242" s="1">
        <f>表格1[[#This Row],[期數]]</f>
        <v>224</v>
      </c>
      <c r="H242" s="1">
        <f>表格1[[#This Row],[每月撥款]]</f>
        <v>18200</v>
      </c>
      <c r="I242" s="1">
        <f t="shared" si="10"/>
        <v>20428.609905988789</v>
      </c>
      <c r="J242" s="1">
        <f t="shared" si="11"/>
        <v>30077.763358660643</v>
      </c>
      <c r="K242" s="1">
        <f>K241+表格3[[#This Row],[收益]]-表格3[[#This Row],[每月撥款]]-表格3[[#This Row],[租金]]</f>
        <v>12341272.416425422</v>
      </c>
    </row>
    <row r="243" spans="1:11" x14ac:dyDescent="0.6">
      <c r="A243" s="6">
        <v>225</v>
      </c>
      <c r="B243" s="6">
        <f>IF(MOD(表格1[[#This Row],[期數]],12)=0,B242+1,B242)</f>
        <v>83</v>
      </c>
      <c r="C243" s="1">
        <f>IF(表格1[[#This Row],[期數]]&lt;173,第1個月金額-表格1[[#This Row],[利息]],第174個月金額)</f>
        <v>18200</v>
      </c>
      <c r="D243" s="1">
        <f t="shared" si="9"/>
        <v>7705.5327806243986</v>
      </c>
      <c r="E243" s="1">
        <f>E242+表格1[[#This Row],[每月撥款]]+表格1[[#This Row],[利息]]</f>
        <v>6051273.7916531404</v>
      </c>
      <c r="G243" s="1">
        <f>表格1[[#This Row],[期數]]</f>
        <v>225</v>
      </c>
      <c r="H243" s="1">
        <f>表格1[[#This Row],[每月撥款]]</f>
        <v>18200</v>
      </c>
      <c r="I243" s="1">
        <f t="shared" si="10"/>
        <v>20382.614764872047</v>
      </c>
      <c r="J243" s="1">
        <f t="shared" si="11"/>
        <v>30102.714009760937</v>
      </c>
      <c r="K243" s="1">
        <f>K242+表格3[[#This Row],[收益]]-表格3[[#This Row],[每月撥款]]-表格3[[#This Row],[租金]]</f>
        <v>12313352.317180533</v>
      </c>
    </row>
    <row r="244" spans="1:11" x14ac:dyDescent="0.6">
      <c r="A244" s="6">
        <v>226</v>
      </c>
      <c r="B244" s="6">
        <f>IF(MOD(表格1[[#This Row],[期數]],12)=0,B243+1,B243)</f>
        <v>83</v>
      </c>
      <c r="C244" s="1">
        <f>IF(表格1[[#This Row],[期數]]&lt;173,第1個月金額-表格1[[#This Row],[利息]],第174個月金額)</f>
        <v>18200</v>
      </c>
      <c r="D244" s="1">
        <f t="shared" si="9"/>
        <v>7738.6620307323392</v>
      </c>
      <c r="E244" s="1">
        <f>E243+表格1[[#This Row],[每月撥款]]+表格1[[#This Row],[利息]]</f>
        <v>6077212.4536838727</v>
      </c>
      <c r="G244" s="1">
        <f>表格1[[#This Row],[期數]]</f>
        <v>226</v>
      </c>
      <c r="H244" s="1">
        <f>表格1[[#This Row],[每月撥款]]</f>
        <v>18200</v>
      </c>
      <c r="I244" s="1">
        <f t="shared" si="10"/>
        <v>20336.502451011434</v>
      </c>
      <c r="J244" s="1">
        <f t="shared" si="11"/>
        <v>30127.685358377297</v>
      </c>
      <c r="K244" s="1">
        <f>K243+表格3[[#This Row],[收益]]-表格3[[#This Row],[每月撥款]]-表格3[[#This Row],[租金]]</f>
        <v>12285361.134273168</v>
      </c>
    </row>
    <row r="245" spans="1:11" x14ac:dyDescent="0.6">
      <c r="A245" s="6">
        <v>227</v>
      </c>
      <c r="B245" s="6">
        <f>IF(MOD(表格1[[#This Row],[期數]],12)=0,B244+1,B244)</f>
        <v>83</v>
      </c>
      <c r="C245" s="1">
        <f>IF(表格1[[#This Row],[期數]]&lt;173,第1個月金額-表格1[[#This Row],[利息]],第174個月金額)</f>
        <v>18200</v>
      </c>
      <c r="D245" s="1">
        <f t="shared" si="9"/>
        <v>7771.833648130003</v>
      </c>
      <c r="E245" s="1">
        <f>E244+表格1[[#This Row],[每月撥款]]+表格1[[#This Row],[利息]]</f>
        <v>6103184.287332003</v>
      </c>
      <c r="G245" s="1">
        <f>表格1[[#This Row],[期數]]</f>
        <v>227</v>
      </c>
      <c r="H245" s="1">
        <f>表格1[[#This Row],[每月撥款]]</f>
        <v>18200</v>
      </c>
      <c r="I245" s="1">
        <f t="shared" si="10"/>
        <v>20290.272736702998</v>
      </c>
      <c r="J245" s="1">
        <f t="shared" si="11"/>
        <v>30152.677421679102</v>
      </c>
      <c r="K245" s="1">
        <f>K244+表格3[[#This Row],[收益]]-表格3[[#This Row],[每月撥款]]-表格3[[#This Row],[租金]]</f>
        <v>12257298.72958819</v>
      </c>
    </row>
    <row r="246" spans="1:11" x14ac:dyDescent="0.6">
      <c r="A246" s="6">
        <v>228</v>
      </c>
      <c r="B246" s="6">
        <f>IF(MOD(表格1[[#This Row],[期數]],12)=0,B245+1,B245)</f>
        <v>84</v>
      </c>
      <c r="C246" s="1">
        <f>IF(表格1[[#This Row],[期數]]&lt;173,第1個月金額-表格1[[#This Row],[利息]],第174個月金額)</f>
        <v>18200</v>
      </c>
      <c r="D246" s="1">
        <f t="shared" si="9"/>
        <v>7805.0476869987315</v>
      </c>
      <c r="E246" s="1">
        <f>E245+表格1[[#This Row],[每月撥款]]+表格1[[#This Row],[利息]]</f>
        <v>6129189.3350190017</v>
      </c>
      <c r="G246" s="1">
        <f>表格1[[#This Row],[期數]]</f>
        <v>228</v>
      </c>
      <c r="H246" s="1">
        <f>表格1[[#This Row],[每月撥款]]</f>
        <v>18200</v>
      </c>
      <c r="I246" s="1">
        <f t="shared" si="10"/>
        <v>20243.925393838374</v>
      </c>
      <c r="J246" s="1">
        <f t="shared" si="11"/>
        <v>30177.690216849969</v>
      </c>
      <c r="K246" s="1">
        <f>K245+表格3[[#This Row],[收益]]-表格3[[#This Row],[每月撥款]]-表格3[[#This Row],[租金]]</f>
        <v>12229164.964765178</v>
      </c>
    </row>
    <row r="247" spans="1:11" x14ac:dyDescent="0.6">
      <c r="A247" s="6">
        <v>229</v>
      </c>
      <c r="B247" s="6">
        <f>IF(MOD(表格1[[#This Row],[期數]],12)=0,B246+1,B246)</f>
        <v>84</v>
      </c>
      <c r="C247" s="1">
        <f>IF(表格1[[#This Row],[期數]]&lt;173,第1個月金額-表格1[[#This Row],[利息]],第174個月金額)</f>
        <v>18200</v>
      </c>
      <c r="D247" s="1">
        <f t="shared" si="9"/>
        <v>7838.3042015891542</v>
      </c>
      <c r="E247" s="1">
        <f>E246+表格1[[#This Row],[每月撥款]]+表格1[[#This Row],[利息]]</f>
        <v>6155227.6392205907</v>
      </c>
      <c r="G247" s="1">
        <f>表格1[[#This Row],[期數]]</f>
        <v>229</v>
      </c>
      <c r="H247" s="1">
        <f>表格1[[#This Row],[每月撥款]]</f>
        <v>18200</v>
      </c>
      <c r="I247" s="1">
        <f t="shared" si="10"/>
        <v>20197.460193904066</v>
      </c>
      <c r="J247" s="1">
        <f t="shared" si="11"/>
        <v>30202.723761087778</v>
      </c>
      <c r="K247" s="1">
        <f>K246+表格3[[#This Row],[收益]]-表格3[[#This Row],[每月撥款]]-表格3[[#This Row],[租金]]</f>
        <v>12200959.701197995</v>
      </c>
    </row>
    <row r="248" spans="1:11" x14ac:dyDescent="0.6">
      <c r="A248" s="6">
        <v>230</v>
      </c>
      <c r="B248" s="6">
        <f>IF(MOD(表格1[[#This Row],[期數]],12)=0,B247+1,B247)</f>
        <v>84</v>
      </c>
      <c r="C248" s="1">
        <f>IF(表格1[[#This Row],[期數]]&lt;173,第1個月金額-表格1[[#This Row],[利息]],第174個月金額)</f>
        <v>18200</v>
      </c>
      <c r="D248" s="1">
        <f t="shared" si="9"/>
        <v>7871.6032462212834</v>
      </c>
      <c r="E248" s="1">
        <f>E247+表格1[[#This Row],[每月撥款]]+表格1[[#This Row],[利息]]</f>
        <v>6181299.242466812</v>
      </c>
      <c r="G248" s="1">
        <f>表格1[[#This Row],[期數]]</f>
        <v>230</v>
      </c>
      <c r="H248" s="1">
        <f>表格1[[#This Row],[每月撥款]]</f>
        <v>18200</v>
      </c>
      <c r="I248" s="1">
        <f t="shared" si="10"/>
        <v>20150.876907980772</v>
      </c>
      <c r="J248" s="1">
        <f t="shared" si="11"/>
        <v>30227.778071604669</v>
      </c>
      <c r="K248" s="1">
        <f>K247+表格3[[#This Row],[收益]]-表格3[[#This Row],[每月撥款]]-表格3[[#This Row],[租金]]</f>
        <v>12172682.80003437</v>
      </c>
    </row>
    <row r="249" spans="1:11" x14ac:dyDescent="0.6">
      <c r="A249" s="6">
        <v>231</v>
      </c>
      <c r="B249" s="6">
        <f>IF(MOD(表格1[[#This Row],[期數]],12)=0,B248+1,B248)</f>
        <v>84</v>
      </c>
      <c r="C249" s="1">
        <f>IF(表格1[[#This Row],[期數]]&lt;173,第1個月金額-表格1[[#This Row],[利息]],第174個月金額)</f>
        <v>18200</v>
      </c>
      <c r="D249" s="1">
        <f t="shared" si="9"/>
        <v>7904.9448752845974</v>
      </c>
      <c r="E249" s="1">
        <f>E248+表格1[[#This Row],[每月撥款]]+表格1[[#This Row],[利息]]</f>
        <v>6207404.1873420971</v>
      </c>
      <c r="G249" s="1">
        <f>表格1[[#This Row],[期數]]</f>
        <v>231</v>
      </c>
      <c r="H249" s="1">
        <f>表格1[[#This Row],[每月撥款]]</f>
        <v>18200</v>
      </c>
      <c r="I249" s="1">
        <f t="shared" si="10"/>
        <v>20104.175306742683</v>
      </c>
      <c r="J249" s="1">
        <f t="shared" si="11"/>
        <v>30252.853165627061</v>
      </c>
      <c r="K249" s="1">
        <f>K248+表格3[[#This Row],[收益]]-表格3[[#This Row],[每月撥款]]-表格3[[#This Row],[租金]]</f>
        <v>12144334.122175487</v>
      </c>
    </row>
    <row r="250" spans="1:11" x14ac:dyDescent="0.6">
      <c r="A250" s="6">
        <v>232</v>
      </c>
      <c r="B250" s="6">
        <f>IF(MOD(表格1[[#This Row],[期數]],12)=0,B249+1,B249)</f>
        <v>84</v>
      </c>
      <c r="C250" s="1">
        <f>IF(表格1[[#This Row],[期數]]&lt;173,第1個月金額-表格1[[#This Row],[利息]],第174個月金額)</f>
        <v>18200</v>
      </c>
      <c r="D250" s="1">
        <f t="shared" si="9"/>
        <v>7938.3291432381293</v>
      </c>
      <c r="E250" s="1">
        <f>E249+表格1[[#This Row],[每月撥款]]+表格1[[#This Row],[利息]]</f>
        <v>6233542.5164853353</v>
      </c>
      <c r="G250" s="1">
        <f>表格1[[#This Row],[期數]]</f>
        <v>232</v>
      </c>
      <c r="H250" s="1">
        <f>表格1[[#This Row],[每月撥款]]</f>
        <v>18200</v>
      </c>
      <c r="I250" s="1">
        <f t="shared" si="10"/>
        <v>20057.355160456791</v>
      </c>
      <c r="J250" s="1">
        <f t="shared" si="11"/>
        <v>30277.949060395666</v>
      </c>
      <c r="K250" s="1">
        <f>K249+表格3[[#This Row],[收益]]-表格3[[#This Row],[每月撥款]]-表格3[[#This Row],[租金]]</f>
        <v>12115913.528275548</v>
      </c>
    </row>
    <row r="251" spans="1:11" x14ac:dyDescent="0.6">
      <c r="A251" s="6">
        <v>233</v>
      </c>
      <c r="B251" s="6">
        <f>IF(MOD(表格1[[#This Row],[期數]],12)=0,B250+1,B250)</f>
        <v>84</v>
      </c>
      <c r="C251" s="1">
        <f>IF(表格1[[#This Row],[期數]]&lt;173,第1個月金額-表格1[[#This Row],[利息]],第174個月金額)</f>
        <v>18200</v>
      </c>
      <c r="D251" s="1">
        <f t="shared" si="9"/>
        <v>7971.7561046105548</v>
      </c>
      <c r="E251" s="1">
        <f>E250+表格1[[#This Row],[每月撥款]]+表格1[[#This Row],[利息]]</f>
        <v>6259714.2725899462</v>
      </c>
      <c r="G251" s="1">
        <f>表格1[[#This Row],[期數]]</f>
        <v>233</v>
      </c>
      <c r="H251" s="1">
        <f>表格1[[#This Row],[每月撥款]]</f>
        <v>18200</v>
      </c>
      <c r="I251" s="1">
        <f t="shared" si="10"/>
        <v>20010.416238982187</v>
      </c>
      <c r="J251" s="1">
        <f t="shared" si="11"/>
        <v>30303.065773165494</v>
      </c>
      <c r="K251" s="1">
        <f>K250+表格3[[#This Row],[收益]]-表格3[[#This Row],[每月撥款]]-表格3[[#This Row],[租金]]</f>
        <v>12087420.878741365</v>
      </c>
    </row>
    <row r="252" spans="1:11" x14ac:dyDescent="0.6">
      <c r="A252" s="6">
        <v>234</v>
      </c>
      <c r="B252" s="6">
        <f>IF(MOD(表格1[[#This Row],[期數]],12)=0,B251+1,B251)</f>
        <v>84</v>
      </c>
      <c r="C252" s="1">
        <f>IF(表格1[[#This Row],[期數]]&lt;173,第1個月金額-表格1[[#This Row],[利息]],第174個月金額)</f>
        <v>18200</v>
      </c>
      <c r="D252" s="1">
        <f t="shared" si="9"/>
        <v>8005.2258140002887</v>
      </c>
      <c r="E252" s="1">
        <f>E251+表格1[[#This Row],[每月撥款]]+表格1[[#This Row],[利息]]</f>
        <v>6285919.4984039469</v>
      </c>
      <c r="G252" s="1">
        <f>表格1[[#This Row],[期數]]</f>
        <v>234</v>
      </c>
      <c r="H252" s="1">
        <f>表格1[[#This Row],[每月撥款]]</f>
        <v>18200</v>
      </c>
      <c r="I252" s="1">
        <f t="shared" si="10"/>
        <v>19963.358311769363</v>
      </c>
      <c r="J252" s="1">
        <f t="shared" si="11"/>
        <v>30328.203321205874</v>
      </c>
      <c r="K252" s="1">
        <f>K251+表格3[[#This Row],[收益]]-表格3[[#This Row],[每月撥款]]-表格3[[#This Row],[租金]]</f>
        <v>12058856.033731928</v>
      </c>
    </row>
    <row r="253" spans="1:11" x14ac:dyDescent="0.6">
      <c r="A253" s="6">
        <v>235</v>
      </c>
      <c r="B253" s="6">
        <f>IF(MOD(表格1[[#This Row],[期數]],12)=0,B252+1,B252)</f>
        <v>84</v>
      </c>
      <c r="C253" s="1">
        <f>IF(表格1[[#This Row],[期數]]&lt;173,第1個月金額-表格1[[#This Row],[利息]],第174個月金額)</f>
        <v>18200</v>
      </c>
      <c r="D253" s="1">
        <f t="shared" si="9"/>
        <v>8038.7383260755632</v>
      </c>
      <c r="E253" s="1">
        <f>E252+表格1[[#This Row],[每月撥款]]+表格1[[#This Row],[利息]]</f>
        <v>6312158.2367300224</v>
      </c>
      <c r="G253" s="1">
        <f>表格1[[#This Row],[期數]]</f>
        <v>235</v>
      </c>
      <c r="H253" s="1">
        <f>表格1[[#This Row],[每月撥款]]</f>
        <v>18200</v>
      </c>
      <c r="I253" s="1">
        <f t="shared" si="10"/>
        <v>19916.181147859526</v>
      </c>
      <c r="J253" s="1">
        <f t="shared" si="11"/>
        <v>30353.361721800455</v>
      </c>
      <c r="K253" s="1">
        <f>K252+表格3[[#This Row],[收益]]-表格3[[#This Row],[每月撥款]]-表格3[[#This Row],[租金]]</f>
        <v>12030218.853157988</v>
      </c>
    </row>
    <row r="254" spans="1:11" x14ac:dyDescent="0.6">
      <c r="A254" s="6">
        <v>236</v>
      </c>
      <c r="B254" s="6">
        <f>IF(MOD(表格1[[#This Row],[期數]],12)=0,B253+1,B253)</f>
        <v>84</v>
      </c>
      <c r="C254" s="1">
        <f>IF(表格1[[#This Row],[期數]]&lt;173,第1個月金額-表格1[[#This Row],[利息]],第174個月金額)</f>
        <v>18200</v>
      </c>
      <c r="D254" s="1">
        <f t="shared" si="9"/>
        <v>8072.2936955745281</v>
      </c>
      <c r="E254" s="1">
        <f>E253+表格1[[#This Row],[每月撥款]]+表格1[[#This Row],[利息]]</f>
        <v>6338430.530425597</v>
      </c>
      <c r="G254" s="1">
        <f>表格1[[#This Row],[期數]]</f>
        <v>236</v>
      </c>
      <c r="H254" s="1">
        <f>表格1[[#This Row],[每月撥款]]</f>
        <v>18200</v>
      </c>
      <c r="I254" s="1">
        <f t="shared" si="10"/>
        <v>19868.884515883896</v>
      </c>
      <c r="J254" s="1">
        <f t="shared" si="11"/>
        <v>30378.540992247224</v>
      </c>
      <c r="K254" s="1">
        <f>K253+表格3[[#This Row],[收益]]-表格3[[#This Row],[每月撥款]]-表格3[[#This Row],[租金]]</f>
        <v>12001509.196681624</v>
      </c>
    </row>
    <row r="255" spans="1:11" x14ac:dyDescent="0.6">
      <c r="A255" s="6">
        <v>237</v>
      </c>
      <c r="B255" s="6">
        <f>IF(MOD(表格1[[#This Row],[期數]],12)=0,B254+1,B254)</f>
        <v>84</v>
      </c>
      <c r="C255" s="1">
        <f>IF(表格1[[#This Row],[期數]]&lt;173,第1個月金額-表格1[[#This Row],[利息]],第174個月金額)</f>
        <v>18200</v>
      </c>
      <c r="D255" s="1">
        <f t="shared" si="9"/>
        <v>8105.8919773053321</v>
      </c>
      <c r="E255" s="1">
        <f>E254+表格1[[#This Row],[每月撥款]]+表格1[[#This Row],[利息]]</f>
        <v>6364736.4224029025</v>
      </c>
      <c r="G255" s="1">
        <f>表格1[[#This Row],[期數]]</f>
        <v>237</v>
      </c>
      <c r="H255" s="1">
        <f>表格1[[#This Row],[每月撥款]]</f>
        <v>18200</v>
      </c>
      <c r="I255" s="1">
        <f t="shared" si="10"/>
        <v>19821.468184062982</v>
      </c>
      <c r="J255" s="1">
        <f t="shared" si="11"/>
        <v>30403.741149858521</v>
      </c>
      <c r="K255" s="1">
        <f>K254+表格3[[#This Row],[收益]]-表格3[[#This Row],[每月撥款]]-表格3[[#This Row],[租金]]</f>
        <v>11972726.92371583</v>
      </c>
    </row>
    <row r="256" spans="1:11" x14ac:dyDescent="0.6">
      <c r="A256" s="6">
        <v>238</v>
      </c>
      <c r="B256" s="6">
        <f>IF(MOD(表格1[[#This Row],[期數]],12)=0,B255+1,B255)</f>
        <v>84</v>
      </c>
      <c r="C256" s="1">
        <f>IF(表格1[[#This Row],[期數]]&lt;173,第1個月金額-表格1[[#This Row],[利息]],第174個月金額)</f>
        <v>18200</v>
      </c>
      <c r="D256" s="1">
        <f t="shared" si="9"/>
        <v>8139.5332261462163</v>
      </c>
      <c r="E256" s="1">
        <f>E255+表格1[[#This Row],[每月撥款]]+表格1[[#This Row],[利息]]</f>
        <v>6391075.9556290489</v>
      </c>
      <c r="G256" s="1">
        <f>表格1[[#This Row],[期數]]</f>
        <v>238</v>
      </c>
      <c r="H256" s="1">
        <f>表格1[[#This Row],[每月撥款]]</f>
        <v>18200</v>
      </c>
      <c r="I256" s="1">
        <f t="shared" si="10"/>
        <v>19773.931920205909</v>
      </c>
      <c r="J256" s="1">
        <f t="shared" si="11"/>
        <v>30428.962211961043</v>
      </c>
      <c r="K256" s="1">
        <f>K255+表格3[[#This Row],[收益]]-表格3[[#This Row],[每月撥款]]-表格3[[#This Row],[租金]]</f>
        <v>11943871.893424075</v>
      </c>
    </row>
    <row r="257" spans="1:11" x14ac:dyDescent="0.6">
      <c r="A257" s="6">
        <v>239</v>
      </c>
      <c r="B257" s="6">
        <f>IF(MOD(表格1[[#This Row],[期數]],12)=0,B256+1,B256)</f>
        <v>84</v>
      </c>
      <c r="C257" s="1">
        <f>IF(表格1[[#This Row],[期數]]&lt;173,第1個月金額-表格1[[#This Row],[利息]],第174個月金額)</f>
        <v>18200</v>
      </c>
      <c r="D257" s="1">
        <f t="shared" si="9"/>
        <v>8173.2174970456008</v>
      </c>
      <c r="E257" s="1">
        <f>E256+表格1[[#This Row],[每月撥款]]+表格1[[#This Row],[利息]]</f>
        <v>6417449.173126094</v>
      </c>
      <c r="G257" s="1">
        <f>表格1[[#This Row],[期數]]</f>
        <v>239</v>
      </c>
      <c r="H257" s="1">
        <f>表格1[[#This Row],[每月撥款]]</f>
        <v>18200</v>
      </c>
      <c r="I257" s="1">
        <f t="shared" si="10"/>
        <v>19726.275491709705</v>
      </c>
      <c r="J257" s="1">
        <f t="shared" si="11"/>
        <v>30454.204195895865</v>
      </c>
      <c r="K257" s="1">
        <f>K256+表格3[[#This Row],[收益]]-表格3[[#This Row],[每月撥款]]-表格3[[#This Row],[租金]]</f>
        <v>11914943.964719888</v>
      </c>
    </row>
    <row r="258" spans="1:11" x14ac:dyDescent="0.6">
      <c r="A258" s="6">
        <v>240</v>
      </c>
      <c r="B258" s="6">
        <f>IF(MOD(表格1[[#This Row],[期數]],12)=0,B257+1,B257)</f>
        <v>85</v>
      </c>
      <c r="C258" s="1">
        <f>IF(表格1[[#This Row],[期數]]&lt;173,第1個月金額-表格1[[#This Row],[利息]],第174個月金額)</f>
        <v>18200</v>
      </c>
      <c r="D258" s="1">
        <f t="shared" si="9"/>
        <v>8206.9448450221771</v>
      </c>
      <c r="E258" s="1">
        <f>E257+表格1[[#This Row],[每月撥款]]+表格1[[#This Row],[利息]]</f>
        <v>6443856.1179711167</v>
      </c>
      <c r="G258" s="1">
        <f>表格1[[#This Row],[期數]]</f>
        <v>240</v>
      </c>
      <c r="H258" s="1">
        <f>表格1[[#This Row],[每月撥款]]</f>
        <v>18200</v>
      </c>
      <c r="I258" s="1">
        <f t="shared" si="10"/>
        <v>19678.498665558589</v>
      </c>
      <c r="J258" s="1">
        <f t="shared" si="11"/>
        <v>30479.467119018442</v>
      </c>
      <c r="K258" s="1">
        <f>K257+表格3[[#This Row],[收益]]-表格3[[#This Row],[每月撥款]]-表格3[[#This Row],[租金]]</f>
        <v>11885942.996266428</v>
      </c>
    </row>
    <row r="259" spans="1:11" x14ac:dyDescent="0.6">
      <c r="A259" s="6">
        <v>241</v>
      </c>
      <c r="B259" s="6">
        <f>IF(MOD(表格1[[#This Row],[期數]],12)=0,B258+1,B258)</f>
        <v>85</v>
      </c>
      <c r="C259" s="1">
        <f>IF(表格1[[#This Row],[期數]]&lt;173,第1個月金額-表格1[[#This Row],[利息]],第174個月金額)</f>
        <v>18200</v>
      </c>
      <c r="D259" s="1">
        <f t="shared" si="9"/>
        <v>8240.7153251650034</v>
      </c>
      <c r="E259" s="1">
        <f>E258+表格1[[#This Row],[每月撥款]]+表格1[[#This Row],[利息]]</f>
        <v>6470296.8332962813</v>
      </c>
      <c r="G259" s="1">
        <f>表格1[[#This Row],[期數]]</f>
        <v>241</v>
      </c>
      <c r="H259" s="1">
        <f>表格1[[#This Row],[每月撥款]]</f>
        <v>18200</v>
      </c>
      <c r="I259" s="1">
        <f t="shared" si="10"/>
        <v>19630.601208323278</v>
      </c>
      <c r="J259" s="1">
        <f t="shared" si="11"/>
        <v>30504.75099869863</v>
      </c>
      <c r="K259" s="1">
        <f>K258+表格3[[#This Row],[收益]]-表格3[[#This Row],[每月撥款]]-表格3[[#This Row],[租金]]</f>
        <v>11856868.846476054</v>
      </c>
    </row>
    <row r="260" spans="1:11" x14ac:dyDescent="0.6">
      <c r="A260" s="6">
        <v>242</v>
      </c>
      <c r="B260" s="6">
        <f>IF(MOD(表格1[[#This Row],[期數]],12)=0,B259+1,B259)</f>
        <v>85</v>
      </c>
      <c r="C260" s="1">
        <f>IF(表格1[[#This Row],[期數]]&lt;173,第1個月金額-表格1[[#This Row],[利息]],第174個月金額)</f>
        <v>18200</v>
      </c>
      <c r="D260" s="1">
        <f t="shared" si="9"/>
        <v>8274.5289926335772</v>
      </c>
      <c r="E260" s="1">
        <f>E259+表格1[[#This Row],[每月撥款]]+表格1[[#This Row],[利息]]</f>
        <v>6496771.3622889146</v>
      </c>
      <c r="G260" s="1">
        <f>表格1[[#This Row],[期數]]</f>
        <v>242</v>
      </c>
      <c r="H260" s="1">
        <f>表格1[[#This Row],[每月撥款]]</f>
        <v>18200</v>
      </c>
      <c r="I260" s="1">
        <f t="shared" si="10"/>
        <v>19582.582886160268</v>
      </c>
      <c r="J260" s="1">
        <f t="shared" si="11"/>
        <v>30530.055852320689</v>
      </c>
      <c r="K260" s="1">
        <f>K259+表格3[[#This Row],[收益]]-表格3[[#This Row],[每月撥款]]-表格3[[#This Row],[租金]]</f>
        <v>11827721.373509893</v>
      </c>
    </row>
    <row r="261" spans="1:11" x14ac:dyDescent="0.6">
      <c r="A261" s="6">
        <v>243</v>
      </c>
      <c r="B261" s="6">
        <f>IF(MOD(表格1[[#This Row],[期數]],12)=0,B260+1,B260)</f>
        <v>85</v>
      </c>
      <c r="C261" s="1">
        <f>IF(表格1[[#This Row],[期數]]&lt;173,第1個月金額-表格1[[#This Row],[利息]],第174個月金額)</f>
        <v>18200</v>
      </c>
      <c r="D261" s="1">
        <f t="shared" si="9"/>
        <v>8308.3859026579448</v>
      </c>
      <c r="E261" s="1">
        <f>E260+表格1[[#This Row],[每月撥款]]+表格1[[#This Row],[利息]]</f>
        <v>6523279.7481915727</v>
      </c>
      <c r="G261" s="1">
        <f>表格1[[#This Row],[期數]]</f>
        <v>243</v>
      </c>
      <c r="H261" s="1">
        <f>表格1[[#This Row],[每月撥款]]</f>
        <v>18200</v>
      </c>
      <c r="I261" s="1">
        <f t="shared" si="10"/>
        <v>19534.443464811131</v>
      </c>
      <c r="J261" s="1">
        <f t="shared" si="11"/>
        <v>30555.381697283305</v>
      </c>
      <c r="K261" s="1">
        <f>K260+表格3[[#This Row],[收益]]-表格3[[#This Row],[每月撥款]]-表格3[[#This Row],[租金]]</f>
        <v>11798500.435277421</v>
      </c>
    </row>
    <row r="262" spans="1:11" x14ac:dyDescent="0.6">
      <c r="A262" s="6">
        <v>244</v>
      </c>
      <c r="B262" s="6">
        <f>IF(MOD(表格1[[#This Row],[期數]],12)=0,B261+1,B261)</f>
        <v>85</v>
      </c>
      <c r="C262" s="1">
        <f>IF(表格1[[#This Row],[期數]]&lt;173,第1個月金額-表格1[[#This Row],[利息]],第174個月金額)</f>
        <v>18200</v>
      </c>
      <c r="D262" s="1">
        <f t="shared" si="9"/>
        <v>8342.2861105387801</v>
      </c>
      <c r="E262" s="1">
        <f>E261+表格1[[#This Row],[每月撥款]]+表格1[[#This Row],[利息]]</f>
        <v>6549822.0343021117</v>
      </c>
      <c r="G262" s="1">
        <f>表格1[[#This Row],[期數]]</f>
        <v>244</v>
      </c>
      <c r="H262" s="1">
        <f>表格1[[#This Row],[每月撥款]]</f>
        <v>18200</v>
      </c>
      <c r="I262" s="1">
        <f t="shared" si="10"/>
        <v>19486.182709601813</v>
      </c>
      <c r="J262" s="1">
        <f t="shared" si="11"/>
        <v>30580.728550999596</v>
      </c>
      <c r="K262" s="1">
        <f>K261+表格3[[#This Row],[收益]]-表格3[[#This Row],[每月撥款]]-表格3[[#This Row],[租金]]</f>
        <v>11769205.889436023</v>
      </c>
    </row>
    <row r="263" spans="1:11" x14ac:dyDescent="0.6">
      <c r="A263" s="6">
        <v>245</v>
      </c>
      <c r="B263" s="6">
        <f>IF(MOD(表格1[[#This Row],[期數]],12)=0,B262+1,B262)</f>
        <v>85</v>
      </c>
      <c r="C263" s="1">
        <f>IF(表格1[[#This Row],[期數]]&lt;173,第1個月金額-表格1[[#This Row],[利息]],第174個月金額)</f>
        <v>18200</v>
      </c>
      <c r="D263" s="1">
        <f t="shared" si="9"/>
        <v>8376.229671647483</v>
      </c>
      <c r="E263" s="1">
        <f>E262+表格1[[#This Row],[每月撥款]]+表格1[[#This Row],[利息]]</f>
        <v>6576398.2639737595</v>
      </c>
      <c r="G263" s="1">
        <f>表格1[[#This Row],[期數]]</f>
        <v>245</v>
      </c>
      <c r="H263" s="1">
        <f>表格1[[#This Row],[每月撥款]]</f>
        <v>18200</v>
      </c>
      <c r="I263" s="1">
        <f t="shared" si="10"/>
        <v>19437.800385441918</v>
      </c>
      <c r="J263" s="1">
        <f t="shared" si="11"/>
        <v>30606.096430897123</v>
      </c>
      <c r="K263" s="1">
        <f>K262+表格3[[#This Row],[收益]]-表格3[[#This Row],[每月撥款]]-表格3[[#This Row],[租金]]</f>
        <v>11739837.593390567</v>
      </c>
    </row>
    <row r="264" spans="1:11" x14ac:dyDescent="0.6">
      <c r="A264" s="6">
        <v>246</v>
      </c>
      <c r="B264" s="6">
        <f>IF(MOD(表格1[[#This Row],[期數]],12)=0,B263+1,B263)</f>
        <v>85</v>
      </c>
      <c r="C264" s="1">
        <f>IF(表格1[[#This Row],[期數]]&lt;173,第1個月金額-表格1[[#This Row],[利息]],第174個月金額)</f>
        <v>18200</v>
      </c>
      <c r="D264" s="1">
        <f t="shared" si="9"/>
        <v>8410.2166414262556</v>
      </c>
      <c r="E264" s="1">
        <f>E263+表格1[[#This Row],[每月撥款]]+表格1[[#This Row],[利息]]</f>
        <v>6603008.4806151856</v>
      </c>
      <c r="G264" s="1">
        <f>表格1[[#This Row],[期數]]</f>
        <v>246</v>
      </c>
      <c r="H264" s="1">
        <f>表格1[[#This Row],[每月撥款]]</f>
        <v>18200</v>
      </c>
      <c r="I264" s="1">
        <f t="shared" si="10"/>
        <v>19389.296256823985</v>
      </c>
      <c r="J264" s="1">
        <f t="shared" si="11"/>
        <v>30631.485354417906</v>
      </c>
      <c r="K264" s="1">
        <f>K263+表格3[[#This Row],[收益]]-表格3[[#This Row],[每月撥款]]-表格3[[#This Row],[租金]]</f>
        <v>11710395.404292973</v>
      </c>
    </row>
    <row r="265" spans="1:11" x14ac:dyDescent="0.6">
      <c r="A265" s="6">
        <v>247</v>
      </c>
      <c r="B265" s="6">
        <f>IF(MOD(表格1[[#This Row],[期數]],12)=0,B264+1,B264)</f>
        <v>85</v>
      </c>
      <c r="C265" s="1">
        <f>IF(表格1[[#This Row],[期數]]&lt;173,第1個月金額-表格1[[#This Row],[利息]],第174個月金額)</f>
        <v>18200</v>
      </c>
      <c r="D265" s="1">
        <f t="shared" si="9"/>
        <v>8444.2470753882135</v>
      </c>
      <c r="E265" s="1">
        <f>E264+表格1[[#This Row],[每月撥款]]+表格1[[#This Row],[利息]]</f>
        <v>6629652.7276905738</v>
      </c>
      <c r="G265" s="1">
        <f>表格1[[#This Row],[期數]]</f>
        <v>247</v>
      </c>
      <c r="H265" s="1">
        <f>表格1[[#This Row],[每月撥款]]</f>
        <v>18200</v>
      </c>
      <c r="I265" s="1">
        <f t="shared" si="10"/>
        <v>19340.670087822797</v>
      </c>
      <c r="J265" s="1">
        <f t="shared" si="11"/>
        <v>30656.895339018432</v>
      </c>
      <c r="K265" s="1">
        <f>K264+表格3[[#This Row],[收益]]-表格3[[#This Row],[每月撥款]]-表格3[[#This Row],[租金]]</f>
        <v>11680879.179041779</v>
      </c>
    </row>
    <row r="266" spans="1:11" x14ac:dyDescent="0.6">
      <c r="A266" s="6">
        <v>248</v>
      </c>
      <c r="B266" s="6">
        <f>IF(MOD(表格1[[#This Row],[期數]],12)=0,B265+1,B265)</f>
        <v>85</v>
      </c>
      <c r="C266" s="1">
        <f>IF(表格1[[#This Row],[期數]]&lt;173,第1個月金額-表格1[[#This Row],[利息]],第174個月金額)</f>
        <v>18200</v>
      </c>
      <c r="D266" s="1">
        <f t="shared" si="9"/>
        <v>8478.3210291174528</v>
      </c>
      <c r="E266" s="1">
        <f>E265+表格1[[#This Row],[每月撥款]]+表格1[[#This Row],[利息]]</f>
        <v>6656331.0487196911</v>
      </c>
      <c r="G266" s="1">
        <f>表格1[[#This Row],[期數]]</f>
        <v>248</v>
      </c>
      <c r="H266" s="1">
        <f>表格1[[#This Row],[每月撥款]]</f>
        <v>18200</v>
      </c>
      <c r="I266" s="1">
        <f t="shared" si="10"/>
        <v>19291.921642094658</v>
      </c>
      <c r="J266" s="1">
        <f t="shared" si="11"/>
        <v>30682.32640216967</v>
      </c>
      <c r="K266" s="1">
        <f>K265+表格3[[#This Row],[收益]]-表格3[[#This Row],[每月撥款]]-表格3[[#This Row],[租金]]</f>
        <v>11651288.774281703</v>
      </c>
    </row>
    <row r="267" spans="1:11" x14ac:dyDescent="0.6">
      <c r="A267" s="6">
        <v>249</v>
      </c>
      <c r="B267" s="6">
        <f>IF(MOD(表格1[[#This Row],[期數]],12)=0,B266+1,B266)</f>
        <v>85</v>
      </c>
      <c r="C267" s="1">
        <f>IF(表格1[[#This Row],[期數]]&lt;173,第1個月金額-表格1[[#This Row],[利息]],第174個月金額)</f>
        <v>18200</v>
      </c>
      <c r="D267" s="1">
        <f t="shared" si="9"/>
        <v>8512.4385582691666</v>
      </c>
      <c r="E267" s="1">
        <f>E266+表格1[[#This Row],[每月撥款]]+表格1[[#This Row],[利息]]</f>
        <v>6683043.4872779604</v>
      </c>
      <c r="G267" s="1">
        <f>表格1[[#This Row],[期數]]</f>
        <v>249</v>
      </c>
      <c r="H267" s="1">
        <f>表格1[[#This Row],[每月撥款]]</f>
        <v>18200</v>
      </c>
      <c r="I267" s="1">
        <f t="shared" si="10"/>
        <v>19243.050682876667</v>
      </c>
      <c r="J267" s="1">
        <f t="shared" si="11"/>
        <v>30707.778561357081</v>
      </c>
      <c r="K267" s="1">
        <f>K266+表格3[[#This Row],[收益]]-表格3[[#This Row],[每月撥款]]-表格3[[#This Row],[租金]]</f>
        <v>11621624.046403222</v>
      </c>
    </row>
    <row r="268" spans="1:11" x14ac:dyDescent="0.6">
      <c r="A268" s="6">
        <v>250</v>
      </c>
      <c r="B268" s="6">
        <f>IF(MOD(表格1[[#This Row],[期數]],12)=0,B267+1,B267)</f>
        <v>85</v>
      </c>
      <c r="C268" s="1">
        <f>IF(表格1[[#This Row],[期數]]&lt;173,第1個月金額-表格1[[#This Row],[利息]],第174個月金額)</f>
        <v>18200</v>
      </c>
      <c r="D268" s="1">
        <f t="shared" si="9"/>
        <v>8546.5997185697106</v>
      </c>
      <c r="E268" s="1">
        <f>E267+表格1[[#This Row],[每月撥款]]+表格1[[#This Row],[利息]]</f>
        <v>6709790.0869965302</v>
      </c>
      <c r="G268" s="1">
        <f>表格1[[#This Row],[期數]]</f>
        <v>250</v>
      </c>
      <c r="H268" s="1">
        <f>表格1[[#This Row],[每月撥款]]</f>
        <v>18200</v>
      </c>
      <c r="I268" s="1">
        <f t="shared" si="10"/>
        <v>19194.056972986014</v>
      </c>
      <c r="J268" s="1">
        <f t="shared" si="11"/>
        <v>30733.251834080627</v>
      </c>
      <c r="K268" s="1">
        <f>K267+表格3[[#This Row],[收益]]-表格3[[#This Row],[每月撥款]]-表格3[[#This Row],[租金]]</f>
        <v>11591884.851542126</v>
      </c>
    </row>
    <row r="269" spans="1:11" x14ac:dyDescent="0.6">
      <c r="A269" s="6">
        <v>251</v>
      </c>
      <c r="B269" s="6">
        <f>IF(MOD(表格1[[#This Row],[期數]],12)=0,B268+1,B268)</f>
        <v>85</v>
      </c>
      <c r="C269" s="1">
        <f>IF(表格1[[#This Row],[期數]]&lt;173,第1個月金額-表格1[[#This Row],[利息]],第174個月金額)</f>
        <v>18200</v>
      </c>
      <c r="D269" s="1">
        <f t="shared" si="9"/>
        <v>8580.8045658167139</v>
      </c>
      <c r="E269" s="1">
        <f>E268+表格1[[#This Row],[每月撥款]]+表格1[[#This Row],[利息]]</f>
        <v>6736570.8915623473</v>
      </c>
      <c r="G269" s="1">
        <f>表格1[[#This Row],[期數]]</f>
        <v>251</v>
      </c>
      <c r="H269" s="1">
        <f>表格1[[#This Row],[每月撥款]]</f>
        <v>18200</v>
      </c>
      <c r="I269" s="1">
        <f t="shared" si="10"/>
        <v>19144.94027481927</v>
      </c>
      <c r="J269" s="1">
        <f t="shared" si="11"/>
        <v>30758.746237854797</v>
      </c>
      <c r="K269" s="1">
        <f>K268+表格3[[#This Row],[收益]]-表格3[[#This Row],[每月撥款]]-表格3[[#This Row],[租金]]</f>
        <v>11562071.045579091</v>
      </c>
    </row>
    <row r="270" spans="1:11" x14ac:dyDescent="0.6">
      <c r="A270" s="6">
        <v>252</v>
      </c>
      <c r="B270" s="6">
        <f>IF(MOD(表格1[[#This Row],[期數]],12)=0,B269+1,B269)</f>
        <v>86</v>
      </c>
      <c r="C270" s="1">
        <f>IF(表格1[[#This Row],[期數]]&lt;173,第1個月金額-表格1[[#This Row],[利息]],第174個月金額)</f>
        <v>18200</v>
      </c>
      <c r="D270" s="1">
        <f t="shared" si="9"/>
        <v>8615.0531558791608</v>
      </c>
      <c r="E270" s="1">
        <f>E269+表格1[[#This Row],[每月撥款]]+表格1[[#This Row],[利息]]</f>
        <v>6763385.9447182268</v>
      </c>
      <c r="G270" s="1">
        <f>表格1[[#This Row],[期數]]</f>
        <v>252</v>
      </c>
      <c r="H270" s="1">
        <f>表格1[[#This Row],[每月撥款]]</f>
        <v>18200</v>
      </c>
      <c r="I270" s="1">
        <f t="shared" si="10"/>
        <v>19095.700350351643</v>
      </c>
      <c r="J270" s="1">
        <f t="shared" si="11"/>
        <v>30784.261790208599</v>
      </c>
      <c r="K270" s="1">
        <f>K269+表格3[[#This Row],[收益]]-表格3[[#This Row],[每月撥款]]-表格3[[#This Row],[租金]]</f>
        <v>11532182.484139234</v>
      </c>
    </row>
    <row r="271" spans="1:11" x14ac:dyDescent="0.6">
      <c r="A271" s="6">
        <v>253</v>
      </c>
      <c r="B271" s="6">
        <f>IF(MOD(表格1[[#This Row],[期數]],12)=0,B270+1,B270)</f>
        <v>86</v>
      </c>
      <c r="C271" s="1">
        <f>IF(表格1[[#This Row],[期數]]&lt;173,第1個月金額-表格1[[#This Row],[利息]],第174個月金額)</f>
        <v>18200</v>
      </c>
      <c r="D271" s="1">
        <f t="shared" si="9"/>
        <v>8649.3455446974785</v>
      </c>
      <c r="E271" s="1">
        <f>E270+表格1[[#This Row],[每月撥款]]+表格1[[#This Row],[利息]]</f>
        <v>6790235.2902629245</v>
      </c>
      <c r="G271" s="1">
        <f>表格1[[#This Row],[期數]]</f>
        <v>253</v>
      </c>
      <c r="H271" s="1">
        <f>表格1[[#This Row],[每月撥款]]</f>
        <v>18200</v>
      </c>
      <c r="I271" s="1">
        <f t="shared" si="10"/>
        <v>19046.33696113628</v>
      </c>
      <c r="J271" s="1">
        <f t="shared" si="11"/>
        <v>30809.798508685588</v>
      </c>
      <c r="K271" s="1">
        <f>K270+表格3[[#This Row],[收益]]-表格3[[#This Row],[每月撥款]]-表格3[[#This Row],[租金]]</f>
        <v>11502219.022591686</v>
      </c>
    </row>
    <row r="272" spans="1:11" x14ac:dyDescent="0.6">
      <c r="A272" s="6">
        <v>254</v>
      </c>
      <c r="B272" s="6">
        <f>IF(MOD(表格1[[#This Row],[期數]],12)=0,B271+1,B271)</f>
        <v>86</v>
      </c>
      <c r="C272" s="1">
        <f>IF(表格1[[#This Row],[期數]]&lt;173,第1個月金額-表格1[[#This Row],[利息]],第174個月金額)</f>
        <v>18200</v>
      </c>
      <c r="D272" s="1">
        <f t="shared" si="9"/>
        <v>8683.6817882836422</v>
      </c>
      <c r="E272" s="1">
        <f>E271+表格1[[#This Row],[每月撥款]]+表格1[[#This Row],[利息]]</f>
        <v>6817118.9720512079</v>
      </c>
      <c r="G272" s="1">
        <f>表格1[[#This Row],[期數]]</f>
        <v>254</v>
      </c>
      <c r="H272" s="1">
        <f>表格1[[#This Row],[每月撥款]]</f>
        <v>18200</v>
      </c>
      <c r="I272" s="1">
        <f t="shared" si="10"/>
        <v>18996.849868303543</v>
      </c>
      <c r="J272" s="1">
        <f t="shared" si="11"/>
        <v>30835.35641084387</v>
      </c>
      <c r="K272" s="1">
        <f>K271+表格3[[#This Row],[收益]]-表格3[[#This Row],[每月撥款]]-表格3[[#This Row],[租金]]</f>
        <v>11472180.516049145</v>
      </c>
    </row>
    <row r="273" spans="1:11" x14ac:dyDescent="0.6">
      <c r="A273" s="6">
        <v>255</v>
      </c>
      <c r="B273" s="6">
        <f>IF(MOD(表格1[[#This Row],[期數]],12)=0,B272+1,B272)</f>
        <v>86</v>
      </c>
      <c r="C273" s="1">
        <f>IF(表格1[[#This Row],[期數]]&lt;173,第1個月金額-表格1[[#This Row],[利息]],第174個月金額)</f>
        <v>18200</v>
      </c>
      <c r="D273" s="1">
        <f t="shared" si="9"/>
        <v>8718.0619427212496</v>
      </c>
      <c r="E273" s="1">
        <f>E272+表格1[[#This Row],[每月撥款]]+表格1[[#This Row],[利息]]</f>
        <v>6844037.0339939287</v>
      </c>
      <c r="G273" s="1">
        <f>表格1[[#This Row],[期數]]</f>
        <v>255</v>
      </c>
      <c r="H273" s="1">
        <f>表格1[[#This Row],[每月撥款]]</f>
        <v>18200</v>
      </c>
      <c r="I273" s="1">
        <f t="shared" si="10"/>
        <v>18947.238832560277</v>
      </c>
      <c r="J273" s="1">
        <f t="shared" si="11"/>
        <v>30860.935514256114</v>
      </c>
      <c r="K273" s="1">
        <f>K272+表格3[[#This Row],[收益]]-表格3[[#This Row],[每月撥款]]-表格3[[#This Row],[租金]]</f>
        <v>11442066.819367448</v>
      </c>
    </row>
    <row r="274" spans="1:11" x14ac:dyDescent="0.6">
      <c r="A274" s="6">
        <v>256</v>
      </c>
      <c r="B274" s="6">
        <f>IF(MOD(表格1[[#This Row],[期數]],12)=0,B273+1,B273)</f>
        <v>86</v>
      </c>
      <c r="C274" s="1">
        <f>IF(表格1[[#This Row],[期數]]&lt;173,第1個月金額-表格1[[#This Row],[利息]],第174個月金額)</f>
        <v>18200</v>
      </c>
      <c r="D274" s="1">
        <f t="shared" si="9"/>
        <v>8752.4860641656251</v>
      </c>
      <c r="E274" s="1">
        <f>E273+表格1[[#This Row],[每月撥款]]+表格1[[#This Row],[利息]]</f>
        <v>6870989.5200580945</v>
      </c>
      <c r="G274" s="1">
        <f>表格1[[#This Row],[期數]]</f>
        <v>256</v>
      </c>
      <c r="H274" s="1">
        <f>表格1[[#This Row],[每月撥款]]</f>
        <v>18200</v>
      </c>
      <c r="I274" s="1">
        <f t="shared" si="10"/>
        <v>18897.503614189089</v>
      </c>
      <c r="J274" s="1">
        <f t="shared" si="11"/>
        <v>30886.535836509567</v>
      </c>
      <c r="K274" s="1">
        <f>K273+表格3[[#This Row],[收益]]-表格3[[#This Row],[每月撥款]]-表格3[[#This Row],[租金]]</f>
        <v>11411877.787145127</v>
      </c>
    </row>
    <row r="275" spans="1:11" x14ac:dyDescent="0.6">
      <c r="A275" s="6">
        <v>257</v>
      </c>
      <c r="B275" s="6">
        <f>IF(MOD(表格1[[#This Row],[期數]],12)=0,B274+1,B274)</f>
        <v>86</v>
      </c>
      <c r="C275" s="1">
        <f>IF(表格1[[#This Row],[期數]]&lt;173,第1個月金額-表格1[[#This Row],[利息]],第174個月金額)</f>
        <v>18200</v>
      </c>
      <c r="D275" s="1">
        <f t="shared" ref="D275:D338" si="12">E274*貸款利率/12</f>
        <v>8786.9542088439084</v>
      </c>
      <c r="E275" s="1">
        <f>E274+表格1[[#This Row],[每月撥款]]+表格1[[#This Row],[利息]]</f>
        <v>6897976.4742669389</v>
      </c>
      <c r="G275" s="1">
        <f>表格1[[#This Row],[期數]]</f>
        <v>257</v>
      </c>
      <c r="H275" s="1">
        <f>表格1[[#This Row],[每月撥款]]</f>
        <v>18200</v>
      </c>
      <c r="I275" s="1">
        <f t="shared" ref="I275:I338" si="13">K274*((1+投資報酬率)^(1/12)-1)</f>
        <v>18847.643973047634</v>
      </c>
      <c r="J275" s="1">
        <f t="shared" si="11"/>
        <v>30912.157395206072</v>
      </c>
      <c r="K275" s="1">
        <f>K274+表格3[[#This Row],[收益]]-表格3[[#This Row],[每月撥款]]-表格3[[#This Row],[租金]]</f>
        <v>11381613.273722967</v>
      </c>
    </row>
    <row r="276" spans="1:11" x14ac:dyDescent="0.6">
      <c r="A276" s="6">
        <v>258</v>
      </c>
      <c r="B276" s="6">
        <f>IF(MOD(表格1[[#This Row],[期數]],12)=0,B275+1,B275)</f>
        <v>86</v>
      </c>
      <c r="C276" s="1">
        <f>IF(表格1[[#This Row],[期數]]&lt;173,第1個月金額-表格1[[#This Row],[利息]],第174個月金額)</f>
        <v>18200</v>
      </c>
      <c r="D276" s="1">
        <f t="shared" si="12"/>
        <v>8821.4664330551404</v>
      </c>
      <c r="E276" s="1">
        <f>E275+表格1[[#This Row],[每月撥款]]+表格1[[#This Row],[利息]]</f>
        <v>6924997.9406999936</v>
      </c>
      <c r="G276" s="1">
        <f>表格1[[#This Row],[期數]]</f>
        <v>258</v>
      </c>
      <c r="H276" s="1">
        <f>表格1[[#This Row],[每月撥款]]</f>
        <v>18200</v>
      </c>
      <c r="I276" s="1">
        <f t="shared" si="13"/>
        <v>18797.659668567881</v>
      </c>
      <c r="J276" s="1">
        <f t="shared" ref="J276:J339" si="14">J275*(1+NOMINAL($B$8,12)/12)</f>
        <v>30937.800207962064</v>
      </c>
      <c r="K276" s="1">
        <f>K275+表格3[[#This Row],[收益]]-表格3[[#This Row],[每月撥款]]-表格3[[#This Row],[租金]]</f>
        <v>11351273.133183574</v>
      </c>
    </row>
    <row r="277" spans="1:11" x14ac:dyDescent="0.6">
      <c r="A277" s="6">
        <v>259</v>
      </c>
      <c r="B277" s="6">
        <f>IF(MOD(表格1[[#This Row],[期數]],12)=0,B276+1,B276)</f>
        <v>86</v>
      </c>
      <c r="C277" s="1">
        <f>IF(表格1[[#This Row],[期數]]&lt;173,第1個月金額-表格1[[#This Row],[利息]],第174個月金額)</f>
        <v>18200</v>
      </c>
      <c r="D277" s="1">
        <f t="shared" si="12"/>
        <v>8856.0227931703666</v>
      </c>
      <c r="E277" s="1">
        <f>E276+表格1[[#This Row],[每月撥款]]+表格1[[#This Row],[利息]]</f>
        <v>6952053.9634931637</v>
      </c>
      <c r="G277" s="1">
        <f>表格1[[#This Row],[期數]]</f>
        <v>259</v>
      </c>
      <c r="H277" s="1">
        <f>表格1[[#This Row],[每月撥款]]</f>
        <v>18200</v>
      </c>
      <c r="I277" s="1">
        <f t="shared" si="13"/>
        <v>18747.550459755388</v>
      </c>
      <c r="J277" s="1">
        <f t="shared" si="14"/>
        <v>30963.464292408597</v>
      </c>
      <c r="K277" s="1">
        <f>K276+表格3[[#This Row],[收益]]-表格3[[#This Row],[每月撥款]]-表格3[[#This Row],[租金]]</f>
        <v>11320857.219350921</v>
      </c>
    </row>
    <row r="278" spans="1:11" x14ac:dyDescent="0.6">
      <c r="A278" s="6">
        <v>260</v>
      </c>
      <c r="B278" s="6">
        <f>IF(MOD(表格1[[#This Row],[期數]],12)=0,B277+1,B277)</f>
        <v>86</v>
      </c>
      <c r="C278" s="1">
        <f>IF(表格1[[#This Row],[期數]]&lt;173,第1個月金額-表格1[[#This Row],[利息]],第174個月金額)</f>
        <v>18200</v>
      </c>
      <c r="D278" s="1">
        <f t="shared" si="12"/>
        <v>8890.6233456327154</v>
      </c>
      <c r="E278" s="1">
        <f>E277+表格1[[#This Row],[每月撥款]]+表格1[[#This Row],[利息]]</f>
        <v>6979144.5868387967</v>
      </c>
      <c r="G278" s="1">
        <f>表格1[[#This Row],[期數]]</f>
        <v>260</v>
      </c>
      <c r="H278" s="1">
        <f>表格1[[#This Row],[每月撥款]]</f>
        <v>18200</v>
      </c>
      <c r="I278" s="1">
        <f t="shared" si="13"/>
        <v>18697.316105188562</v>
      </c>
      <c r="J278" s="1">
        <f t="shared" si="14"/>
        <v>30989.149666191344</v>
      </c>
      <c r="K278" s="1">
        <f>K277+表格3[[#This Row],[收益]]-表格3[[#This Row],[每月撥款]]-表格3[[#This Row],[租金]]</f>
        <v>11290365.385789918</v>
      </c>
    </row>
    <row r="279" spans="1:11" x14ac:dyDescent="0.6">
      <c r="A279" s="6">
        <v>261</v>
      </c>
      <c r="B279" s="6">
        <f>IF(MOD(表格1[[#This Row],[期數]],12)=0,B278+1,B278)</f>
        <v>86</v>
      </c>
      <c r="C279" s="1">
        <f>IF(表格1[[#This Row],[期數]]&lt;173,第1個月金額-表格1[[#This Row],[利息]],第174個月金額)</f>
        <v>18200</v>
      </c>
      <c r="D279" s="1">
        <f t="shared" si="12"/>
        <v>8925.2681469575055</v>
      </c>
      <c r="E279" s="1">
        <f>E278+表格1[[#This Row],[每月撥款]]+表格1[[#This Row],[利息]]</f>
        <v>7006269.854985754</v>
      </c>
      <c r="G279" s="1">
        <f>表格1[[#This Row],[期數]]</f>
        <v>261</v>
      </c>
      <c r="H279" s="1">
        <f>表格1[[#This Row],[每月撥款]]</f>
        <v>18200</v>
      </c>
      <c r="I279" s="1">
        <f t="shared" si="13"/>
        <v>18646.956363017947</v>
      </c>
      <c r="J279" s="1">
        <f t="shared" si="14"/>
        <v>31014.856346970628</v>
      </c>
      <c r="K279" s="1">
        <f>K278+表格3[[#This Row],[收益]]-表格3[[#This Row],[每月撥款]]-表格3[[#This Row],[租金]]</f>
        <v>11259797.485805966</v>
      </c>
    </row>
    <row r="280" spans="1:11" x14ac:dyDescent="0.6">
      <c r="A280" s="6">
        <v>262</v>
      </c>
      <c r="B280" s="6">
        <f>IF(MOD(表格1[[#This Row],[期數]],12)=0,B279+1,B279)</f>
        <v>86</v>
      </c>
      <c r="C280" s="1">
        <f>IF(表格1[[#This Row],[期數]]&lt;173,第1個月金額-表格1[[#This Row],[利息]],第174個月金額)</f>
        <v>18200</v>
      </c>
      <c r="D280" s="1">
        <f t="shared" si="12"/>
        <v>8959.9572537323183</v>
      </c>
      <c r="E280" s="1">
        <f>E279+表格1[[#This Row],[每月撥款]]+表格1[[#This Row],[利息]]</f>
        <v>7033429.8122394867</v>
      </c>
      <c r="G280" s="1">
        <f>表格1[[#This Row],[期數]]</f>
        <v>262</v>
      </c>
      <c r="H280" s="1">
        <f>表格1[[#This Row],[每月撥款]]</f>
        <v>18200</v>
      </c>
      <c r="I280" s="1">
        <f t="shared" si="13"/>
        <v>18596.470990965485</v>
      </c>
      <c r="J280" s="1">
        <f t="shared" si="14"/>
        <v>31040.584352421411</v>
      </c>
      <c r="K280" s="1">
        <f>K279+表格3[[#This Row],[收益]]-表格3[[#This Row],[每月撥款]]-表格3[[#This Row],[租金]]</f>
        <v>11229153.37244451</v>
      </c>
    </row>
    <row r="281" spans="1:11" x14ac:dyDescent="0.6">
      <c r="A281" s="6">
        <v>263</v>
      </c>
      <c r="B281" s="6">
        <f>IF(MOD(表格1[[#This Row],[期數]],12)=0,B280+1,B280)</f>
        <v>86</v>
      </c>
      <c r="C281" s="1">
        <f>IF(表格1[[#This Row],[期數]]&lt;173,第1個月金額-表格1[[#This Row],[利息]],第174個月金額)</f>
        <v>18200</v>
      </c>
      <c r="D281" s="1">
        <f t="shared" si="12"/>
        <v>8994.6907226171152</v>
      </c>
      <c r="E281" s="1">
        <f>E280+表格1[[#This Row],[每月撥款]]+表格1[[#This Row],[利息]]</f>
        <v>7060624.502962104</v>
      </c>
      <c r="G281" s="1">
        <f>表格1[[#This Row],[期數]]</f>
        <v>263</v>
      </c>
      <c r="H281" s="1">
        <f>表格1[[#This Row],[每月撥款]]</f>
        <v>18200</v>
      </c>
      <c r="I281" s="1">
        <f t="shared" si="13"/>
        <v>18545.859746323778</v>
      </c>
      <c r="J281" s="1">
        <f t="shared" si="14"/>
        <v>31066.333700233321</v>
      </c>
      <c r="K281" s="1">
        <f>K280+表格3[[#This Row],[收益]]-表格3[[#This Row],[每月撥款]]-表格3[[#This Row],[租金]]</f>
        <v>11198432.8984906</v>
      </c>
    </row>
    <row r="282" spans="1:11" x14ac:dyDescent="0.6">
      <c r="A282" s="6">
        <v>264</v>
      </c>
      <c r="B282" s="6">
        <f>IF(MOD(表格1[[#This Row],[期數]],12)=0,B281+1,B281)</f>
        <v>87</v>
      </c>
      <c r="C282" s="1">
        <f>IF(表格1[[#This Row],[期數]]&lt;173,第1個月金額-表格1[[#This Row],[利息]],第174個月金額)</f>
        <v>18200</v>
      </c>
      <c r="D282" s="1">
        <f t="shared" si="12"/>
        <v>9029.4686103443109</v>
      </c>
      <c r="E282" s="1">
        <f>E281+表格1[[#This Row],[每月撥款]]+表格1[[#This Row],[利息]]</f>
        <v>7087853.9715724485</v>
      </c>
      <c r="G282" s="1">
        <f>表格1[[#This Row],[期數]]</f>
        <v>264</v>
      </c>
      <c r="H282" s="1">
        <f>表格1[[#This Row],[每月撥款]]</f>
        <v>18200</v>
      </c>
      <c r="I282" s="1">
        <f t="shared" si="13"/>
        <v>18495.122385955376</v>
      </c>
      <c r="J282" s="1">
        <f t="shared" si="14"/>
        <v>31092.104408110663</v>
      </c>
      <c r="K282" s="1">
        <f>K281+表格3[[#This Row],[收益]]-表格3[[#This Row],[每月撥款]]-表格3[[#This Row],[租金]]</f>
        <v>11167635.916468443</v>
      </c>
    </row>
    <row r="283" spans="1:11" x14ac:dyDescent="0.6">
      <c r="A283" s="6">
        <v>265</v>
      </c>
      <c r="B283" s="6">
        <f>IF(MOD(表格1[[#This Row],[期數]],12)=0,B282+1,B282)</f>
        <v>87</v>
      </c>
      <c r="C283" s="1">
        <f>IF(表格1[[#This Row],[期數]]&lt;173,第1個月金額-表格1[[#This Row],[利息]],第174個月金額)</f>
        <v>18200</v>
      </c>
      <c r="D283" s="1">
        <f t="shared" si="12"/>
        <v>9064.2909737188693</v>
      </c>
      <c r="E283" s="1">
        <f>E282+表格1[[#This Row],[每月撥款]]+表格1[[#This Row],[利息]]</f>
        <v>7115118.2625461677</v>
      </c>
      <c r="G283" s="1">
        <f>表格1[[#This Row],[期數]]</f>
        <v>265</v>
      </c>
      <c r="H283" s="1">
        <f>表格1[[#This Row],[每月撥款]]</f>
        <v>18200</v>
      </c>
      <c r="I283" s="1">
        <f t="shared" si="13"/>
        <v>18444.258666292008</v>
      </c>
      <c r="J283" s="1">
        <f t="shared" si="14"/>
        <v>31117.896493772419</v>
      </c>
      <c r="K283" s="1">
        <f>K282+表格3[[#This Row],[收益]]-表格3[[#This Row],[每月撥款]]-表格3[[#This Row],[租金]]</f>
        <v>11136762.278640963</v>
      </c>
    </row>
    <row r="284" spans="1:11" x14ac:dyDescent="0.6">
      <c r="A284" s="6">
        <v>266</v>
      </c>
      <c r="B284" s="6">
        <f>IF(MOD(表格1[[#This Row],[期數]],12)=0,B283+1,B283)</f>
        <v>87</v>
      </c>
      <c r="C284" s="1">
        <f>IF(表格1[[#This Row],[期數]]&lt;173,第1個月金額-表格1[[#This Row],[利息]],第174個月金額)</f>
        <v>18200</v>
      </c>
      <c r="D284" s="1">
        <f t="shared" si="12"/>
        <v>9099.157869618406</v>
      </c>
      <c r="E284" s="1">
        <f>E283+表格1[[#This Row],[每月撥款]]+表格1[[#This Row],[利息]]</f>
        <v>7142417.4204157861</v>
      </c>
      <c r="G284" s="1">
        <f>表格1[[#This Row],[期數]]</f>
        <v>266</v>
      </c>
      <c r="H284" s="1">
        <f>表格1[[#This Row],[每月撥款]]</f>
        <v>18200</v>
      </c>
      <c r="I284" s="1">
        <f t="shared" si="13"/>
        <v>18393.268343333883</v>
      </c>
      <c r="J284" s="1">
        <f t="shared" si="14"/>
        <v>31143.709974952282</v>
      </c>
      <c r="K284" s="1">
        <f>K283+表格3[[#This Row],[收益]]-表格3[[#This Row],[每月撥款]]-表格3[[#This Row],[租金]]</f>
        <v>11105811.837009344</v>
      </c>
    </row>
    <row r="285" spans="1:11" x14ac:dyDescent="0.6">
      <c r="A285" s="6">
        <v>267</v>
      </c>
      <c r="B285" s="6">
        <f>IF(MOD(表格1[[#This Row],[期數]],12)=0,B284+1,B284)</f>
        <v>87</v>
      </c>
      <c r="C285" s="1">
        <f>IF(表格1[[#This Row],[期數]]&lt;173,第1個月金額-表格1[[#This Row],[利息]],第174個月金額)</f>
        <v>18200</v>
      </c>
      <c r="D285" s="1">
        <f t="shared" si="12"/>
        <v>9134.0693549932676</v>
      </c>
      <c r="E285" s="1">
        <f>E284+表格1[[#This Row],[每月撥款]]+表格1[[#This Row],[利息]]</f>
        <v>7169751.4897707794</v>
      </c>
      <c r="G285" s="1">
        <f>表格1[[#This Row],[期數]]</f>
        <v>267</v>
      </c>
      <c r="H285" s="1">
        <f>表格1[[#This Row],[每月撥款]]</f>
        <v>18200</v>
      </c>
      <c r="I285" s="1">
        <f t="shared" si="13"/>
        <v>18342.15117264893</v>
      </c>
      <c r="J285" s="1">
        <f t="shared" si="14"/>
        <v>31169.544869398647</v>
      </c>
      <c r="K285" s="1">
        <f>K284+表格3[[#This Row],[收益]]-表格3[[#This Row],[每月撥款]]-表格3[[#This Row],[租金]]</f>
        <v>11074784.443312595</v>
      </c>
    </row>
    <row r="286" spans="1:11" x14ac:dyDescent="0.6">
      <c r="A286" s="6">
        <v>268</v>
      </c>
      <c r="B286" s="6">
        <f>IF(MOD(表格1[[#This Row],[期數]],12)=0,B285+1,B285)</f>
        <v>87</v>
      </c>
      <c r="C286" s="1">
        <f>IF(表格1[[#This Row],[期數]]&lt;173,第1個月金額-表格1[[#This Row],[利息]],第174個月金額)</f>
        <v>18200</v>
      </c>
      <c r="D286" s="1">
        <f t="shared" si="12"/>
        <v>9169.0254868666361</v>
      </c>
      <c r="E286" s="1">
        <f>E285+表格1[[#This Row],[每月撥款]]+表格1[[#This Row],[利息]]</f>
        <v>7197120.5152576463</v>
      </c>
      <c r="G286" s="1">
        <f>表格1[[#This Row],[期數]]</f>
        <v>268</v>
      </c>
      <c r="H286" s="1">
        <f>表格1[[#This Row],[每月撥款]]</f>
        <v>18200</v>
      </c>
      <c r="I286" s="1">
        <f t="shared" si="13"/>
        <v>18290.906909372061</v>
      </c>
      <c r="J286" s="1">
        <f t="shared" si="14"/>
        <v>31195.401194874637</v>
      </c>
      <c r="K286" s="1">
        <f>K285+表格3[[#This Row],[收益]]-表格3[[#This Row],[每月撥款]]-表格3[[#This Row],[租金]]</f>
        <v>11043679.949027093</v>
      </c>
    </row>
    <row r="287" spans="1:11" x14ac:dyDescent="0.6">
      <c r="A287" s="6">
        <v>269</v>
      </c>
      <c r="B287" s="6">
        <f>IF(MOD(表格1[[#This Row],[期數]],12)=0,B286+1,B286)</f>
        <v>87</v>
      </c>
      <c r="C287" s="1">
        <f>IF(表格1[[#This Row],[期數]]&lt;173,第1個月金額-表格1[[#This Row],[利息]],第174個月金額)</f>
        <v>18200</v>
      </c>
      <c r="D287" s="1">
        <f t="shared" si="12"/>
        <v>9204.0263223346192</v>
      </c>
      <c r="E287" s="1">
        <f>E286+表格1[[#This Row],[每月撥款]]+表格1[[#This Row],[利息]]</f>
        <v>7224524.5415799813</v>
      </c>
      <c r="G287" s="1">
        <f>表格1[[#This Row],[期數]]</f>
        <v>269</v>
      </c>
      <c r="H287" s="1">
        <f>表格1[[#This Row],[每月撥款]]</f>
        <v>18200</v>
      </c>
      <c r="I287" s="1">
        <f t="shared" si="13"/>
        <v>18239.535308204442</v>
      </c>
      <c r="J287" s="1">
        <f t="shared" si="14"/>
        <v>31221.278969158106</v>
      </c>
      <c r="K287" s="1">
        <f>K286+表格3[[#This Row],[收益]]-表格3[[#This Row],[每月撥款]]-表格3[[#This Row],[租金]]</f>
        <v>11012498.20536614</v>
      </c>
    </row>
    <row r="288" spans="1:11" x14ac:dyDescent="0.6">
      <c r="A288" s="6">
        <v>270</v>
      </c>
      <c r="B288" s="6">
        <f>IF(MOD(表格1[[#This Row],[期數]],12)=0,B287+1,B287)</f>
        <v>87</v>
      </c>
      <c r="C288" s="1">
        <f>IF(表格1[[#This Row],[期數]]&lt;173,第1個月金額-表格1[[#This Row],[利息]],第174個月金額)</f>
        <v>18200</v>
      </c>
      <c r="D288" s="1">
        <f t="shared" si="12"/>
        <v>9239.0719185663347</v>
      </c>
      <c r="E288" s="1">
        <f>E287+表格1[[#This Row],[每月撥款]]+表格1[[#This Row],[利息]]</f>
        <v>7251963.613498548</v>
      </c>
      <c r="G288" s="1">
        <f>表格1[[#This Row],[期數]]</f>
        <v>270</v>
      </c>
      <c r="H288" s="1">
        <f>表格1[[#This Row],[每月撥款]]</f>
        <v>18200</v>
      </c>
      <c r="I288" s="1">
        <f t="shared" si="13"/>
        <v>18188.036123412741</v>
      </c>
      <c r="J288" s="1">
        <f t="shared" si="14"/>
        <v>31247.178210041657</v>
      </c>
      <c r="K288" s="1">
        <f>K287+表格3[[#This Row],[收益]]-表格3[[#This Row],[每月撥款]]-表格3[[#This Row],[租金]]</f>
        <v>10981239.063279511</v>
      </c>
    </row>
    <row r="289" spans="1:11" x14ac:dyDescent="0.6">
      <c r="A289" s="6">
        <v>271</v>
      </c>
      <c r="B289" s="6">
        <f>IF(MOD(表格1[[#This Row],[期數]],12)=0,B288+1,B288)</f>
        <v>87</v>
      </c>
      <c r="C289" s="1">
        <f>IF(表格1[[#This Row],[期數]]&lt;173,第1個月金額-表格1[[#This Row],[利息]],第174個月金額)</f>
        <v>18200</v>
      </c>
      <c r="D289" s="1">
        <f t="shared" si="12"/>
        <v>9274.1623328040187</v>
      </c>
      <c r="E289" s="1">
        <f>E288+表格1[[#This Row],[每月撥款]]+表格1[[#This Row],[利息]]</f>
        <v>7279437.775831352</v>
      </c>
      <c r="G289" s="1">
        <f>表格1[[#This Row],[期數]]</f>
        <v>271</v>
      </c>
      <c r="H289" s="1">
        <f>表格1[[#This Row],[每月撥款]]</f>
        <v>18200</v>
      </c>
      <c r="I289" s="1">
        <f t="shared" si="13"/>
        <v>18136.409108828397</v>
      </c>
      <c r="J289" s="1">
        <f t="shared" si="14"/>
        <v>31273.098935332655</v>
      </c>
      <c r="K289" s="1">
        <f>K288+表格3[[#This Row],[收益]]-表格3[[#This Row],[每月撥款]]-表格3[[#This Row],[租金]]</f>
        <v>10949902.373453008</v>
      </c>
    </row>
    <row r="290" spans="1:11" x14ac:dyDescent="0.6">
      <c r="A290" s="6">
        <v>272</v>
      </c>
      <c r="B290" s="6">
        <f>IF(MOD(表格1[[#This Row],[期數]],12)=0,B289+1,B289)</f>
        <v>87</v>
      </c>
      <c r="C290" s="1">
        <f>IF(表格1[[#This Row],[期數]]&lt;173,第1個月金額-表格1[[#This Row],[利息]],第174個月金額)</f>
        <v>18200</v>
      </c>
      <c r="D290" s="1">
        <f t="shared" si="12"/>
        <v>9309.2976223631049</v>
      </c>
      <c r="E290" s="1">
        <f>E289+表格1[[#This Row],[每月撥款]]+表格1[[#This Row],[利息]]</f>
        <v>7306947.0734537151</v>
      </c>
      <c r="G290" s="1">
        <f>表格1[[#This Row],[期數]]</f>
        <v>272</v>
      </c>
      <c r="H290" s="1">
        <f>表格1[[#This Row],[每月撥款]]</f>
        <v>18200</v>
      </c>
      <c r="I290" s="1">
        <f t="shared" si="13"/>
        <v>18084.654017846871</v>
      </c>
      <c r="J290" s="1">
        <f t="shared" si="14"/>
        <v>31299.041162853231</v>
      </c>
      <c r="K290" s="1">
        <f>K289+表格3[[#This Row],[收益]]-表格3[[#This Row],[每月撥款]]-表格3[[#This Row],[租金]]</f>
        <v>10918487.986308001</v>
      </c>
    </row>
    <row r="291" spans="1:11" x14ac:dyDescent="0.6">
      <c r="A291" s="6">
        <v>273</v>
      </c>
      <c r="B291" s="6">
        <f>IF(MOD(表格1[[#This Row],[期數]],12)=0,B290+1,B290)</f>
        <v>87</v>
      </c>
      <c r="C291" s="1">
        <f>IF(表格1[[#This Row],[期數]]&lt;173,第1個月金額-表格1[[#This Row],[利息]],第174個月金額)</f>
        <v>18200</v>
      </c>
      <c r="D291" s="1">
        <f t="shared" si="12"/>
        <v>9344.4778446323307</v>
      </c>
      <c r="E291" s="1">
        <f>E290+表格1[[#This Row],[每月撥款]]+表格1[[#This Row],[利息]]</f>
        <v>7334491.5512983473</v>
      </c>
      <c r="G291" s="1">
        <f>表格1[[#This Row],[期數]]</f>
        <v>273</v>
      </c>
      <c r="H291" s="1">
        <f>表格1[[#This Row],[每月撥款]]</f>
        <v>18200</v>
      </c>
      <c r="I291" s="1">
        <f t="shared" si="13"/>
        <v>18032.770603426896</v>
      </c>
      <c r="J291" s="1">
        <f t="shared" si="14"/>
        <v>31325.004910440308</v>
      </c>
      <c r="K291" s="1">
        <f>K290+表格3[[#This Row],[收益]]-表格3[[#This Row],[每月撥款]]-表格3[[#This Row],[租金]]</f>
        <v>10886995.752000988</v>
      </c>
    </row>
    <row r="292" spans="1:11" x14ac:dyDescent="0.6">
      <c r="A292" s="6">
        <v>274</v>
      </c>
      <c r="B292" s="6">
        <f>IF(MOD(表格1[[#This Row],[期數]],12)=0,B291+1,B291)</f>
        <v>87</v>
      </c>
      <c r="C292" s="1">
        <f>IF(表格1[[#This Row],[期數]]&lt;173,第1個月金額-表格1[[#This Row],[利息]],第174個月金額)</f>
        <v>18200</v>
      </c>
      <c r="D292" s="1">
        <f t="shared" si="12"/>
        <v>9379.7030570738207</v>
      </c>
      <c r="E292" s="1">
        <f>E291+表格1[[#This Row],[每月撥款]]+表格1[[#This Row],[利息]]</f>
        <v>7362071.2543554213</v>
      </c>
      <c r="G292" s="1">
        <f>表格1[[#This Row],[期數]]</f>
        <v>274</v>
      </c>
      <c r="H292" s="1">
        <f>表格1[[#This Row],[每月撥款]]</f>
        <v>18200</v>
      </c>
      <c r="I292" s="1">
        <f t="shared" si="13"/>
        <v>17980.758618089742</v>
      </c>
      <c r="J292" s="1">
        <f t="shared" si="14"/>
        <v>31350.9901959456</v>
      </c>
      <c r="K292" s="1">
        <f>K291+表格3[[#This Row],[收益]]-表格3[[#This Row],[每月撥款]]-表格3[[#This Row],[租金]]</f>
        <v>10855425.520423133</v>
      </c>
    </row>
    <row r="293" spans="1:11" x14ac:dyDescent="0.6">
      <c r="A293" s="6">
        <v>275</v>
      </c>
      <c r="B293" s="6">
        <f>IF(MOD(表格1[[#This Row],[期數]],12)=0,B292+1,B292)</f>
        <v>87</v>
      </c>
      <c r="C293" s="1">
        <f>IF(表格1[[#This Row],[期數]]&lt;173,第1個月金額-表格1[[#This Row],[利息]],第174個月金額)</f>
        <v>18200</v>
      </c>
      <c r="D293" s="1">
        <f t="shared" si="12"/>
        <v>9414.9733172231881</v>
      </c>
      <c r="E293" s="1">
        <f>E292+表格1[[#This Row],[每月撥款]]+表格1[[#This Row],[利息]]</f>
        <v>7389686.2276726449</v>
      </c>
      <c r="G293" s="1">
        <f>表格1[[#This Row],[期數]]</f>
        <v>275</v>
      </c>
      <c r="H293" s="1">
        <f>表格1[[#This Row],[每月撥款]]</f>
        <v>18200</v>
      </c>
      <c r="I293" s="1">
        <f t="shared" si="13"/>
        <v>17928.617813918463</v>
      </c>
      <c r="J293" s="1">
        <f t="shared" si="14"/>
        <v>31376.997037235629</v>
      </c>
      <c r="K293" s="1">
        <f>K292+表格3[[#This Row],[收益]]-表格3[[#This Row],[每月撥款]]-表格3[[#This Row],[租金]]</f>
        <v>10823777.141199816</v>
      </c>
    </row>
    <row r="294" spans="1:11" x14ac:dyDescent="0.6">
      <c r="A294" s="6">
        <v>276</v>
      </c>
      <c r="B294" s="6">
        <f>IF(MOD(表格1[[#This Row],[期數]],12)=0,B293+1,B293)</f>
        <v>88</v>
      </c>
      <c r="C294" s="1">
        <f>IF(表格1[[#This Row],[期數]]&lt;173,第1個月金額-表格1[[#This Row],[利息]],第174個月金額)</f>
        <v>18200</v>
      </c>
      <c r="D294" s="1">
        <f t="shared" si="12"/>
        <v>9450.2886826896229</v>
      </c>
      <c r="E294" s="1">
        <f>E293+表格1[[#This Row],[每月撥款]]+表格1[[#This Row],[利息]]</f>
        <v>7417336.5163553348</v>
      </c>
      <c r="G294" s="1">
        <f>表格1[[#This Row],[期數]]</f>
        <v>276</v>
      </c>
      <c r="H294" s="1">
        <f>表格1[[#This Row],[每月撥款]]</f>
        <v>18200</v>
      </c>
      <c r="I294" s="1">
        <f t="shared" si="13"/>
        <v>17876.347942557153</v>
      </c>
      <c r="J294" s="1">
        <f t="shared" si="14"/>
        <v>31403.025452191741</v>
      </c>
      <c r="K294" s="1">
        <f>K293+表格3[[#This Row],[收益]]-表格3[[#This Row],[每月撥款]]-表格3[[#This Row],[租金]]</f>
        <v>10792050.463690182</v>
      </c>
    </row>
    <row r="295" spans="1:11" x14ac:dyDescent="0.6">
      <c r="A295" s="6">
        <v>277</v>
      </c>
      <c r="B295" s="6">
        <f>IF(MOD(表格1[[#This Row],[期數]],12)=0,B294+1,B294)</f>
        <v>88</v>
      </c>
      <c r="C295" s="1">
        <f>IF(表格1[[#This Row],[期數]]&lt;173,第1個月金額-表格1[[#This Row],[利息]],第174個月金額)</f>
        <v>18200</v>
      </c>
      <c r="D295" s="1">
        <f t="shared" si="12"/>
        <v>9485.6492111559874</v>
      </c>
      <c r="E295" s="1">
        <f>E294+表格1[[#This Row],[每月撥款]]+表格1[[#This Row],[利息]]</f>
        <v>7445022.165566491</v>
      </c>
      <c r="G295" s="1">
        <f>表格1[[#This Row],[期數]]</f>
        <v>277</v>
      </c>
      <c r="H295" s="1">
        <f>表格1[[#This Row],[每月撥款]]</f>
        <v>18200</v>
      </c>
      <c r="I295" s="1">
        <f t="shared" si="13"/>
        <v>17823.948755210189</v>
      </c>
      <c r="J295" s="1">
        <f t="shared" si="14"/>
        <v>31429.075458710118</v>
      </c>
      <c r="K295" s="1">
        <f>K294+表格3[[#This Row],[收益]]-表格3[[#This Row],[每月撥款]]-表格3[[#This Row],[租金]]</f>
        <v>10760245.336986681</v>
      </c>
    </row>
    <row r="296" spans="1:11" x14ac:dyDescent="0.6">
      <c r="A296" s="6">
        <v>278</v>
      </c>
      <c r="B296" s="6">
        <f>IF(MOD(表格1[[#This Row],[期數]],12)=0,B295+1,B295)</f>
        <v>88</v>
      </c>
      <c r="C296" s="1">
        <f>IF(表格1[[#This Row],[期數]]&lt;173,第1個月金額-表格1[[#This Row],[利息]],第174個月金額)</f>
        <v>18200</v>
      </c>
      <c r="D296" s="1">
        <f t="shared" si="12"/>
        <v>9521.054960378915</v>
      </c>
      <c r="E296" s="1">
        <f>E295+表格1[[#This Row],[每月撥款]]+表格1[[#This Row],[利息]]</f>
        <v>7472743.2205268703</v>
      </c>
      <c r="G296" s="1">
        <f>表格1[[#This Row],[期數]]</f>
        <v>278</v>
      </c>
      <c r="H296" s="1">
        <f>表格1[[#This Row],[每月撥款]]</f>
        <v>18200</v>
      </c>
      <c r="I296" s="1">
        <f t="shared" si="13"/>
        <v>17771.420002641484</v>
      </c>
      <c r="J296" s="1">
        <f t="shared" si="14"/>
        <v>31455.147074701781</v>
      </c>
      <c r="K296" s="1">
        <f>K295+表格3[[#This Row],[收益]]-表格3[[#This Row],[每月撥款]]-表格3[[#This Row],[租金]]</f>
        <v>10728361.609914621</v>
      </c>
    </row>
    <row r="297" spans="1:11" x14ac:dyDescent="0.6">
      <c r="A297" s="6">
        <v>279</v>
      </c>
      <c r="B297" s="6">
        <f>IF(MOD(表格1[[#This Row],[期數]],12)=0,B296+1,B296)</f>
        <v>88</v>
      </c>
      <c r="C297" s="1">
        <f>IF(表格1[[#This Row],[期數]]&lt;173,第1個月金額-表格1[[#This Row],[利息]],第174個月金額)</f>
        <v>18200</v>
      </c>
      <c r="D297" s="1">
        <f t="shared" si="12"/>
        <v>9556.505988188901</v>
      </c>
      <c r="E297" s="1">
        <f>E296+表格1[[#This Row],[每月撥款]]+表格1[[#This Row],[利息]]</f>
        <v>7500499.7265150594</v>
      </c>
      <c r="G297" s="1">
        <f>表格1[[#This Row],[期數]]</f>
        <v>279</v>
      </c>
      <c r="H297" s="1">
        <f>表格1[[#This Row],[每月撥款]]</f>
        <v>18200</v>
      </c>
      <c r="I297" s="1">
        <f t="shared" si="13"/>
        <v>17718.761435173743</v>
      </c>
      <c r="J297" s="1">
        <f t="shared" si="14"/>
        <v>31481.240318092612</v>
      </c>
      <c r="K297" s="1">
        <f>K296+表格3[[#This Row],[收益]]-表格3[[#This Row],[每月撥款]]-表格3[[#This Row],[租金]]</f>
        <v>10696399.131031701</v>
      </c>
    </row>
    <row r="298" spans="1:11" x14ac:dyDescent="0.6">
      <c r="A298" s="6">
        <v>280</v>
      </c>
      <c r="B298" s="6">
        <f>IF(MOD(表格1[[#This Row],[期數]],12)=0,B297+1,B297)</f>
        <v>88</v>
      </c>
      <c r="C298" s="1">
        <f>IF(表格1[[#This Row],[期數]]&lt;173,第1個月金額-表格1[[#This Row],[利息]],第174個月金額)</f>
        <v>18200</v>
      </c>
      <c r="D298" s="1">
        <f t="shared" si="12"/>
        <v>9592.0023524903936</v>
      </c>
      <c r="E298" s="1">
        <f>E297+表格1[[#This Row],[每月撥款]]+表格1[[#This Row],[利息]]</f>
        <v>7528291.7288675494</v>
      </c>
      <c r="G298" s="1">
        <f>表格1[[#This Row],[期數]]</f>
        <v>280</v>
      </c>
      <c r="H298" s="1">
        <f>表格1[[#This Row],[每月撥款]]</f>
        <v>18200</v>
      </c>
      <c r="I298" s="1">
        <f t="shared" si="13"/>
        <v>17665.972802687691</v>
      </c>
      <c r="J298" s="1">
        <f t="shared" si="14"/>
        <v>31507.355206823362</v>
      </c>
      <c r="K298" s="1">
        <f>K297+表格3[[#This Row],[收益]]-表格3[[#This Row],[每月撥款]]-表格3[[#This Row],[租金]]</f>
        <v>10664357.748627566</v>
      </c>
    </row>
    <row r="299" spans="1:11" x14ac:dyDescent="0.6">
      <c r="A299" s="6">
        <v>281</v>
      </c>
      <c r="B299" s="6">
        <f>IF(MOD(表格1[[#This Row],[期數]],12)=0,B298+1,B298)</f>
        <v>88</v>
      </c>
      <c r="C299" s="1">
        <f>IF(表格1[[#This Row],[期數]]&lt;173,第1個月金額-表格1[[#This Row],[利息]],第174個月金額)</f>
        <v>18200</v>
      </c>
      <c r="D299" s="1">
        <f t="shared" si="12"/>
        <v>9627.5441112618937</v>
      </c>
      <c r="E299" s="1">
        <f>E298+表格1[[#This Row],[每月撥款]]+表格1[[#This Row],[利息]]</f>
        <v>7556119.2729788115</v>
      </c>
      <c r="G299" s="1">
        <f>表格1[[#This Row],[期數]]</f>
        <v>281</v>
      </c>
      <c r="H299" s="1">
        <f>表格1[[#This Row],[每月撥款]]</f>
        <v>18200</v>
      </c>
      <c r="I299" s="1">
        <f t="shared" si="13"/>
        <v>17613.053854621347</v>
      </c>
      <c r="J299" s="1">
        <f t="shared" si="14"/>
        <v>31533.491758849665</v>
      </c>
      <c r="K299" s="1">
        <f>K298+表格3[[#This Row],[收益]]-表格3[[#This Row],[每月撥款]]-表格3[[#This Row],[租金]]</f>
        <v>10632237.310723338</v>
      </c>
    </row>
    <row r="300" spans="1:11" x14ac:dyDescent="0.6">
      <c r="A300" s="6">
        <v>282</v>
      </c>
      <c r="B300" s="6">
        <f>IF(MOD(表格1[[#This Row],[期數]],12)=0,B299+1,B299)</f>
        <v>88</v>
      </c>
      <c r="C300" s="1">
        <f>IF(表格1[[#This Row],[期數]]&lt;173,第1個月金額-表格1[[#This Row],[利息]],第174個月金額)</f>
        <v>18200</v>
      </c>
      <c r="D300" s="1">
        <f t="shared" si="12"/>
        <v>9663.1313225560498</v>
      </c>
      <c r="E300" s="1">
        <f>E299+表格1[[#This Row],[每月撥款]]+表格1[[#This Row],[利息]]</f>
        <v>7583982.4043013677</v>
      </c>
      <c r="G300" s="1">
        <f>表格1[[#This Row],[期數]]</f>
        <v>282</v>
      </c>
      <c r="H300" s="1">
        <f>表格1[[#This Row],[每月撥款]]</f>
        <v>18200</v>
      </c>
      <c r="I300" s="1">
        <f t="shared" si="13"/>
        <v>17560.004339969233</v>
      </c>
      <c r="J300" s="1">
        <f t="shared" si="14"/>
        <v>31559.649992142051</v>
      </c>
      <c r="K300" s="1">
        <f>K299+表格3[[#This Row],[收益]]-表格3[[#This Row],[每月撥款]]-表格3[[#This Row],[租金]]</f>
        <v>10600037.665071165</v>
      </c>
    </row>
    <row r="301" spans="1:11" x14ac:dyDescent="0.6">
      <c r="A301" s="6">
        <v>283</v>
      </c>
      <c r="B301" s="6">
        <f>IF(MOD(表格1[[#This Row],[期數]],12)=0,B300+1,B300)</f>
        <v>88</v>
      </c>
      <c r="C301" s="1">
        <f>IF(表格1[[#This Row],[期數]]&lt;173,第1個月金額-表格1[[#This Row],[利息]],第174個月金額)</f>
        <v>18200</v>
      </c>
      <c r="D301" s="1">
        <f t="shared" si="12"/>
        <v>9698.7640444997505</v>
      </c>
      <c r="E301" s="1">
        <f>E300+表格1[[#This Row],[每月撥款]]+表格1[[#This Row],[利息]]</f>
        <v>7611881.1683458677</v>
      </c>
      <c r="G301" s="1">
        <f>表格1[[#This Row],[期數]]</f>
        <v>283</v>
      </c>
      <c r="H301" s="1">
        <f>表格1[[#This Row],[每月撥款]]</f>
        <v>18200</v>
      </c>
      <c r="I301" s="1">
        <f t="shared" si="13"/>
        <v>17506.824007281648</v>
      </c>
      <c r="J301" s="1">
        <f t="shared" si="14"/>
        <v>31585.829924685957</v>
      </c>
      <c r="K301" s="1">
        <f>K300+表格3[[#This Row],[收益]]-表格3[[#This Row],[每月撥款]]-表格3[[#This Row],[租金]]</f>
        <v>10567758.659153761</v>
      </c>
    </row>
    <row r="302" spans="1:11" x14ac:dyDescent="0.6">
      <c r="A302" s="6">
        <v>284</v>
      </c>
      <c r="B302" s="6">
        <f>IF(MOD(表格1[[#This Row],[期數]],12)=0,B301+1,B301)</f>
        <v>88</v>
      </c>
      <c r="C302" s="1">
        <f>IF(表格1[[#This Row],[期數]]&lt;173,第1個月金額-表格1[[#This Row],[利息]],第174個月金額)</f>
        <v>18200</v>
      </c>
      <c r="D302" s="1">
        <f t="shared" si="12"/>
        <v>9734.4423352942158</v>
      </c>
      <c r="E302" s="1">
        <f>E301+表格1[[#This Row],[每月撥款]]+表格1[[#This Row],[利息]]</f>
        <v>7639815.6106811622</v>
      </c>
      <c r="G302" s="1">
        <f>表格1[[#This Row],[期數]]</f>
        <v>284</v>
      </c>
      <c r="H302" s="1">
        <f>表格1[[#This Row],[每月撥款]]</f>
        <v>18200</v>
      </c>
      <c r="I302" s="1">
        <f t="shared" si="13"/>
        <v>17453.512604663891</v>
      </c>
      <c r="J302" s="1">
        <f t="shared" si="14"/>
        <v>31612.031574481738</v>
      </c>
      <c r="K302" s="1">
        <f>K301+表格3[[#This Row],[收益]]-表格3[[#This Row],[每月撥款]]-表格3[[#This Row],[租金]]</f>
        <v>10535400.140183942</v>
      </c>
    </row>
    <row r="303" spans="1:11" x14ac:dyDescent="0.6">
      <c r="A303" s="6">
        <v>285</v>
      </c>
      <c r="B303" s="6">
        <f>IF(MOD(表格1[[#This Row],[期數]],12)=0,B302+1,B302)</f>
        <v>88</v>
      </c>
      <c r="C303" s="1">
        <f>IF(表格1[[#This Row],[期數]]&lt;173,第1個月金額-表格1[[#This Row],[利息]],第174個月金額)</f>
        <v>18200</v>
      </c>
      <c r="D303" s="1">
        <f t="shared" si="12"/>
        <v>9770.1662532151022</v>
      </c>
      <c r="E303" s="1">
        <f>E302+表格1[[#This Row],[每月撥款]]+表格1[[#This Row],[利息]]</f>
        <v>7667785.7769343769</v>
      </c>
      <c r="G303" s="1">
        <f>表格1[[#This Row],[期數]]</f>
        <v>285</v>
      </c>
      <c r="H303" s="1">
        <f>表格1[[#This Row],[每月撥款]]</f>
        <v>18200</v>
      </c>
      <c r="I303" s="1">
        <f t="shared" si="13"/>
        <v>17400.069879775507</v>
      </c>
      <c r="J303" s="1">
        <f t="shared" si="14"/>
        <v>31638.254959544684</v>
      </c>
      <c r="K303" s="1">
        <f>K302+表格3[[#This Row],[收益]]-表格3[[#This Row],[每月撥款]]-表格3[[#This Row],[租金]]</f>
        <v>10502961.955104174</v>
      </c>
    </row>
    <row r="304" spans="1:11" x14ac:dyDescent="0.6">
      <c r="A304" s="6">
        <v>286</v>
      </c>
      <c r="B304" s="6">
        <f>IF(MOD(表格1[[#This Row],[期數]],12)=0,B303+1,B303)</f>
        <v>88</v>
      </c>
      <c r="C304" s="1">
        <f>IF(表格1[[#This Row],[期數]]&lt;173,第1個月金額-表格1[[#This Row],[利息]],第174個月金額)</f>
        <v>18200</v>
      </c>
      <c r="D304" s="1">
        <f t="shared" si="12"/>
        <v>9805.9358566125866</v>
      </c>
      <c r="E304" s="1">
        <f>E303+表格1[[#This Row],[每月撥款]]+表格1[[#This Row],[利息]]</f>
        <v>7695791.7127909893</v>
      </c>
      <c r="G304" s="1">
        <f>表格1[[#This Row],[期數]]</f>
        <v>286</v>
      </c>
      <c r="H304" s="1">
        <f>表格1[[#This Row],[每月撥款]]</f>
        <v>18200</v>
      </c>
      <c r="I304" s="1">
        <f t="shared" si="13"/>
        <v>17346.495579829534</v>
      </c>
      <c r="J304" s="1">
        <f t="shared" si="14"/>
        <v>31664.500097905027</v>
      </c>
      <c r="K304" s="1">
        <f>K303+表格3[[#This Row],[收益]]-表格3[[#This Row],[每月撥款]]-表格3[[#This Row],[租金]]</f>
        <v>10470443.950586099</v>
      </c>
    </row>
    <row r="305" spans="1:11" x14ac:dyDescent="0.6">
      <c r="A305" s="6">
        <v>287</v>
      </c>
      <c r="B305" s="6">
        <f>IF(MOD(表格1[[#This Row],[期數]],12)=0,B304+1,B304)</f>
        <v>88</v>
      </c>
      <c r="C305" s="1">
        <f>IF(表格1[[#This Row],[期數]]&lt;173,第1個月金額-表格1[[#This Row],[利息]],第174個月金額)</f>
        <v>18200</v>
      </c>
      <c r="D305" s="1">
        <f t="shared" si="12"/>
        <v>9841.7512039114717</v>
      </c>
      <c r="E305" s="1">
        <f>E304+表格1[[#This Row],[每月撥款]]+表格1[[#This Row],[利息]]</f>
        <v>7723833.4639949007</v>
      </c>
      <c r="G305" s="1">
        <f>表格1[[#This Row],[期數]]</f>
        <v>287</v>
      </c>
      <c r="H305" s="1">
        <f>表格1[[#This Row],[每月撥款]]</f>
        <v>18200</v>
      </c>
      <c r="I305" s="1">
        <f t="shared" si="13"/>
        <v>17292.789451591725</v>
      </c>
      <c r="J305" s="1">
        <f t="shared" si="14"/>
        <v>31690.767007607956</v>
      </c>
      <c r="K305" s="1">
        <f>K304+表格3[[#This Row],[收益]]-表格3[[#This Row],[每月撥款]]-表格3[[#This Row],[租金]]</f>
        <v>10437845.973030083</v>
      </c>
    </row>
    <row r="306" spans="1:11" x14ac:dyDescent="0.6">
      <c r="A306" s="6">
        <v>288</v>
      </c>
      <c r="B306" s="6">
        <f>IF(MOD(表格1[[#This Row],[期數]],12)=0,B305+1,B305)</f>
        <v>89</v>
      </c>
      <c r="C306" s="1">
        <f>IF(表格1[[#This Row],[期數]]&lt;173,第1個月金額-表格1[[#This Row],[利息]],第174個月金額)</f>
        <v>18200</v>
      </c>
      <c r="D306" s="1">
        <f t="shared" si="12"/>
        <v>9877.61235361127</v>
      </c>
      <c r="E306" s="1">
        <f>E305+表格1[[#This Row],[每月撥款]]+表格1[[#This Row],[利息]]</f>
        <v>7751911.0763485115</v>
      </c>
      <c r="G306" s="1">
        <f>表格1[[#This Row],[期數]]</f>
        <v>288</v>
      </c>
      <c r="H306" s="1">
        <f>表格1[[#This Row],[每月撥款]]</f>
        <v>18200</v>
      </c>
      <c r="I306" s="1">
        <f t="shared" si="13"/>
        <v>17238.951241379793</v>
      </c>
      <c r="J306" s="1">
        <f t="shared" si="14"/>
        <v>31717.055706713629</v>
      </c>
      <c r="K306" s="1">
        <f>K305+表格3[[#This Row],[收益]]-表格3[[#This Row],[每月撥款]]-表格3[[#This Row],[租金]]</f>
        <v>10405167.868564749</v>
      </c>
    </row>
    <row r="307" spans="1:11" x14ac:dyDescent="0.6">
      <c r="A307" s="6">
        <v>289</v>
      </c>
      <c r="B307" s="6">
        <f>IF(MOD(表格1[[#This Row],[期數]],12)=0,B306+1,B306)</f>
        <v>89</v>
      </c>
      <c r="C307" s="1">
        <f>IF(表格1[[#This Row],[期數]]&lt;173,第1個月金額-表格1[[#This Row],[利息]],第174個月金額)</f>
        <v>18200</v>
      </c>
      <c r="D307" s="1">
        <f t="shared" si="12"/>
        <v>9913.519364286316</v>
      </c>
      <c r="E307" s="1">
        <f>E306+表格1[[#This Row],[每月撥款]]+表格1[[#This Row],[利息]]</f>
        <v>7780024.5957127977</v>
      </c>
      <c r="G307" s="1">
        <f>表格1[[#This Row],[期數]]</f>
        <v>289</v>
      </c>
      <c r="H307" s="1">
        <f>表格1[[#This Row],[每月撥款]]</f>
        <v>18200</v>
      </c>
      <c r="I307" s="1">
        <f t="shared" si="13"/>
        <v>17184.980695062652</v>
      </c>
      <c r="J307" s="1">
        <f t="shared" si="14"/>
        <v>31743.366213297188</v>
      </c>
      <c r="K307" s="1">
        <f>K306+表格3[[#This Row],[收益]]-表格3[[#This Row],[每月撥款]]-表格3[[#This Row],[租金]]</f>
        <v>10372409.483046515</v>
      </c>
    </row>
    <row r="308" spans="1:11" x14ac:dyDescent="0.6">
      <c r="A308" s="6">
        <v>290</v>
      </c>
      <c r="B308" s="6">
        <f>IF(MOD(表格1[[#This Row],[期數]],12)=0,B307+1,B307)</f>
        <v>89</v>
      </c>
      <c r="C308" s="1">
        <f>IF(表格1[[#This Row],[期數]]&lt;173,第1個月金額-表格1[[#This Row],[利息]],第174個月金額)</f>
        <v>18200</v>
      </c>
      <c r="D308" s="1">
        <f t="shared" si="12"/>
        <v>9949.472294585843</v>
      </c>
      <c r="E308" s="1">
        <f>E307+表格1[[#This Row],[每月撥款]]+表格1[[#This Row],[利息]]</f>
        <v>7808174.0680073835</v>
      </c>
      <c r="G308" s="1">
        <f>表格1[[#This Row],[期數]]</f>
        <v>290</v>
      </c>
      <c r="H308" s="1">
        <f>表格1[[#This Row],[每月撥款]]</f>
        <v>18200</v>
      </c>
      <c r="I308" s="1">
        <f t="shared" si="13"/>
        <v>17130.877558059641</v>
      </c>
      <c r="J308" s="1">
        <f t="shared" si="14"/>
        <v>31769.698545448766</v>
      </c>
      <c r="K308" s="1">
        <f>K307+表格3[[#This Row],[收益]]-表格3[[#This Row],[每月撥款]]-表格3[[#This Row],[租金]]</f>
        <v>10339570.662059126</v>
      </c>
    </row>
    <row r="309" spans="1:11" x14ac:dyDescent="0.6">
      <c r="A309" s="6">
        <v>291</v>
      </c>
      <c r="B309" s="6">
        <f>IF(MOD(表格1[[#This Row],[期數]],12)=0,B308+1,B308)</f>
        <v>89</v>
      </c>
      <c r="C309" s="1">
        <f>IF(表格1[[#This Row],[期數]]&lt;173,第1個月金額-表格1[[#This Row],[利息]],第174個月金額)</f>
        <v>18200</v>
      </c>
      <c r="D309" s="1">
        <f t="shared" si="12"/>
        <v>9985.4712032340922</v>
      </c>
      <c r="E309" s="1">
        <f>E308+表格1[[#This Row],[每月撥款]]+表格1[[#This Row],[利息]]</f>
        <v>7836359.5392106175</v>
      </c>
      <c r="G309" s="1">
        <f>表格1[[#This Row],[期數]]</f>
        <v>291</v>
      </c>
      <c r="H309" s="1">
        <f>表格1[[#This Row],[每月撥款]]</f>
        <v>18200</v>
      </c>
      <c r="I309" s="1">
        <f t="shared" si="13"/>
        <v>17076.641575339767</v>
      </c>
      <c r="J309" s="1">
        <f t="shared" si="14"/>
        <v>31796.052721273503</v>
      </c>
      <c r="K309" s="1">
        <f>K308+表格3[[#This Row],[收益]]-表格3[[#This Row],[每月撥款]]-表格3[[#This Row],[租金]]</f>
        <v>10306651.250913193</v>
      </c>
    </row>
    <row r="310" spans="1:11" x14ac:dyDescent="0.6">
      <c r="A310" s="6">
        <v>292</v>
      </c>
      <c r="B310" s="6">
        <f>IF(MOD(表格1[[#This Row],[期數]],12)=0,B309+1,B309)</f>
        <v>89</v>
      </c>
      <c r="C310" s="1">
        <f>IF(表格1[[#This Row],[期數]]&lt;173,第1個月金額-表格1[[#This Row],[利息]],第174個月金額)</f>
        <v>18200</v>
      </c>
      <c r="D310" s="1">
        <f t="shared" si="12"/>
        <v>10021.516149030402</v>
      </c>
      <c r="E310" s="1">
        <f>E309+表格1[[#This Row],[每月撥款]]+表格1[[#This Row],[利息]]</f>
        <v>7864581.0553596476</v>
      </c>
      <c r="G310" s="1">
        <f>表格1[[#This Row],[期數]]</f>
        <v>292</v>
      </c>
      <c r="H310" s="1">
        <f>表格1[[#This Row],[每月撥款]]</f>
        <v>18200</v>
      </c>
      <c r="I310" s="1">
        <f t="shared" si="13"/>
        <v>17022.272491420918</v>
      </c>
      <c r="J310" s="1">
        <f t="shared" si="14"/>
        <v>31822.428758891561</v>
      </c>
      <c r="K310" s="1">
        <f>K309+表格3[[#This Row],[收益]]-表格3[[#This Row],[每月撥款]]-表格3[[#This Row],[租金]]</f>
        <v>10273651.094645724</v>
      </c>
    </row>
    <row r="311" spans="1:11" x14ac:dyDescent="0.6">
      <c r="A311" s="6">
        <v>293</v>
      </c>
      <c r="B311" s="6">
        <f>IF(MOD(表格1[[#This Row],[期數]],12)=0,B310+1,B310)</f>
        <v>89</v>
      </c>
      <c r="C311" s="1">
        <f>IF(表格1[[#This Row],[期數]]&lt;173,第1個月金額-表格1[[#This Row],[利息]],第174個月金額)</f>
        <v>18200</v>
      </c>
      <c r="D311" s="1">
        <f t="shared" si="12"/>
        <v>10057.607190849307</v>
      </c>
      <c r="E311" s="1">
        <f>E310+表格1[[#This Row],[每月撥款]]+表格1[[#This Row],[利息]]</f>
        <v>7892838.6625504969</v>
      </c>
      <c r="G311" s="1">
        <f>表格1[[#This Row],[期數]]</f>
        <v>293</v>
      </c>
      <c r="H311" s="1">
        <f>表格1[[#This Row],[每月撥款]]</f>
        <v>18200</v>
      </c>
      <c r="I311" s="1">
        <f t="shared" si="13"/>
        <v>16967.770050369119</v>
      </c>
      <c r="J311" s="1">
        <f t="shared" si="14"/>
        <v>31848.826676438126</v>
      </c>
      <c r="K311" s="1">
        <f>K310+表格3[[#This Row],[收益]]-表格3[[#This Row],[每月撥款]]-表格3[[#This Row],[租金]]</f>
        <v>10240570.038019655</v>
      </c>
    </row>
    <row r="312" spans="1:11" x14ac:dyDescent="0.6">
      <c r="A312" s="6">
        <v>294</v>
      </c>
      <c r="B312" s="6">
        <f>IF(MOD(表格1[[#This Row],[期數]],12)=0,B311+1,B311)</f>
        <v>89</v>
      </c>
      <c r="C312" s="1">
        <f>IF(表格1[[#This Row],[期數]]&lt;173,第1個月金額-表格1[[#This Row],[利息]],第174個月金額)</f>
        <v>18200</v>
      </c>
      <c r="D312" s="1">
        <f t="shared" si="12"/>
        <v>10093.744387640634</v>
      </c>
      <c r="E312" s="1">
        <f>E311+表格1[[#This Row],[每月撥款]]+表格1[[#This Row],[利息]]</f>
        <v>7921132.4069381375</v>
      </c>
      <c r="G312" s="1">
        <f>表格1[[#This Row],[期數]]</f>
        <v>294</v>
      </c>
      <c r="H312" s="1">
        <f>表格1[[#This Row],[每月撥款]]</f>
        <v>18200</v>
      </c>
      <c r="I312" s="1">
        <f t="shared" si="13"/>
        <v>16913.13399579774</v>
      </c>
      <c r="J312" s="1">
        <f t="shared" si="14"/>
        <v>31875.246492063437</v>
      </c>
      <c r="K312" s="1">
        <f>K311+表格3[[#This Row],[收益]]-表格3[[#This Row],[每月撥款]]-表格3[[#This Row],[租金]]</f>
        <v>10207407.925523389</v>
      </c>
    </row>
    <row r="313" spans="1:11" x14ac:dyDescent="0.6">
      <c r="A313" s="6">
        <v>295</v>
      </c>
      <c r="B313" s="6">
        <f>IF(MOD(表格1[[#This Row],[期數]],12)=0,B312+1,B312)</f>
        <v>89</v>
      </c>
      <c r="C313" s="1">
        <f>IF(表格1[[#This Row],[期數]]&lt;173,第1個月金額-表格1[[#This Row],[利息]],第174個月金額)</f>
        <v>18200</v>
      </c>
      <c r="D313" s="1">
        <f t="shared" si="12"/>
        <v>10129.927798429599</v>
      </c>
      <c r="E313" s="1">
        <f>E312+表格1[[#This Row],[每月撥款]]+表格1[[#This Row],[利息]]</f>
        <v>7949462.334736567</v>
      </c>
      <c r="G313" s="1">
        <f>表格1[[#This Row],[期數]]</f>
        <v>295</v>
      </c>
      <c r="H313" s="1">
        <f>表格1[[#This Row],[每月撥款]]</f>
        <v>18200</v>
      </c>
      <c r="I313" s="1">
        <f t="shared" si="13"/>
        <v>16858.364070866734</v>
      </c>
      <c r="J313" s="1">
        <f t="shared" si="14"/>
        <v>31901.688223932782</v>
      </c>
      <c r="K313" s="1">
        <f>K312+表格3[[#This Row],[收益]]-表格3[[#This Row],[每月撥款]]-表格3[[#This Row],[租金]]</f>
        <v>10174164.601370323</v>
      </c>
    </row>
    <row r="314" spans="1:11" x14ac:dyDescent="0.6">
      <c r="A314" s="6">
        <v>296</v>
      </c>
      <c r="B314" s="6">
        <f>IF(MOD(表格1[[#This Row],[期數]],12)=0,B313+1,B313)</f>
        <v>89</v>
      </c>
      <c r="C314" s="1">
        <f>IF(表格1[[#This Row],[期數]]&lt;173,第1個月金額-表格1[[#This Row],[利息]],第174個月金額)</f>
        <v>18200</v>
      </c>
      <c r="D314" s="1">
        <f t="shared" si="12"/>
        <v>10166.157482316899</v>
      </c>
      <c r="E314" s="1">
        <f>E313+表格1[[#This Row],[每月撥款]]+表格1[[#This Row],[利息]]</f>
        <v>7977828.4922188837</v>
      </c>
      <c r="G314" s="1">
        <f>表格1[[#This Row],[期數]]</f>
        <v>296</v>
      </c>
      <c r="H314" s="1">
        <f>表格1[[#This Row],[每月撥款]]</f>
        <v>18200</v>
      </c>
      <c r="I314" s="1">
        <f t="shared" si="13"/>
        <v>16803.460018281858</v>
      </c>
      <c r="J314" s="1">
        <f t="shared" si="14"/>
        <v>31928.151890226523</v>
      </c>
      <c r="K314" s="1">
        <f>K313+表格3[[#This Row],[收益]]-表格3[[#This Row],[每月撥款]]-表格3[[#This Row],[租金]]</f>
        <v>10140839.90949838</v>
      </c>
    </row>
    <row r="315" spans="1:11" x14ac:dyDescent="0.6">
      <c r="A315" s="6">
        <v>297</v>
      </c>
      <c r="B315" s="6">
        <f>IF(MOD(表格1[[#This Row],[期數]],12)=0,B314+1,B314)</f>
        <v>89</v>
      </c>
      <c r="C315" s="1">
        <f>IF(表格1[[#This Row],[期數]]&lt;173,第1個月金額-表格1[[#This Row],[利息]],第174個月金額)</f>
        <v>18200</v>
      </c>
      <c r="D315" s="1">
        <f t="shared" si="12"/>
        <v>10202.433498478813</v>
      </c>
      <c r="E315" s="1">
        <f>E314+表格1[[#This Row],[每月撥款]]+表格1[[#This Row],[利息]]</f>
        <v>8006230.9257173622</v>
      </c>
      <c r="G315" s="1">
        <f>表格1[[#This Row],[期數]]</f>
        <v>297</v>
      </c>
      <c r="H315" s="1">
        <f>表格1[[#This Row],[每月撥款]]</f>
        <v>18200</v>
      </c>
      <c r="I315" s="1">
        <f t="shared" si="13"/>
        <v>16748.421580293903</v>
      </c>
      <c r="J315" s="1">
        <f t="shared" si="14"/>
        <v>31954.637509140099</v>
      </c>
      <c r="K315" s="1">
        <f>K314+表格3[[#This Row],[收益]]-表格3[[#This Row],[每月撥款]]-表格3[[#This Row],[租金]]</f>
        <v>10107433.693569535</v>
      </c>
    </row>
    <row r="316" spans="1:11" x14ac:dyDescent="0.6">
      <c r="A316" s="6">
        <v>298</v>
      </c>
      <c r="B316" s="6">
        <f>IF(MOD(表格1[[#This Row],[期數]],12)=0,B315+1,B315)</f>
        <v>89</v>
      </c>
      <c r="C316" s="1">
        <f>IF(表格1[[#This Row],[期數]]&lt;173,第1個月金額-表格1[[#This Row],[利息]],第174個月金額)</f>
        <v>18200</v>
      </c>
      <c r="D316" s="1">
        <f t="shared" si="12"/>
        <v>10238.7559061673</v>
      </c>
      <c r="E316" s="1">
        <f>E315+表格1[[#This Row],[每月撥款]]+表格1[[#This Row],[利息]]</f>
        <v>8034669.6816235296</v>
      </c>
      <c r="G316" s="1">
        <f>表格1[[#This Row],[期數]]</f>
        <v>298</v>
      </c>
      <c r="H316" s="1">
        <f>表格1[[#This Row],[每月撥款]]</f>
        <v>18200</v>
      </c>
      <c r="I316" s="1">
        <f t="shared" si="13"/>
        <v>16693.248498697914</v>
      </c>
      <c r="J316" s="1">
        <f t="shared" si="14"/>
        <v>31981.145098884044</v>
      </c>
      <c r="K316" s="1">
        <f>K315+表格3[[#This Row],[收益]]-表格3[[#This Row],[每月撥款]]-表格3[[#This Row],[租金]]</f>
        <v>10073945.79696935</v>
      </c>
    </row>
    <row r="317" spans="1:11" x14ac:dyDescent="0.6">
      <c r="A317" s="6">
        <v>299</v>
      </c>
      <c r="B317" s="6">
        <f>IF(MOD(表格1[[#This Row],[期數]],12)=0,B316+1,B316)</f>
        <v>89</v>
      </c>
      <c r="C317" s="1">
        <f>IF(表格1[[#This Row],[期數]]&lt;173,第1個月金額-表格1[[#This Row],[利息]],第174個月金額)</f>
        <v>18200</v>
      </c>
      <c r="D317" s="1">
        <f t="shared" si="12"/>
        <v>10275.124764710088</v>
      </c>
      <c r="E317" s="1">
        <f>E316+表格1[[#This Row],[每月撥款]]+表格1[[#This Row],[利息]]</f>
        <v>8063144.8063882394</v>
      </c>
      <c r="G317" s="1">
        <f>表格1[[#This Row],[期數]]</f>
        <v>299</v>
      </c>
      <c r="H317" s="1">
        <f>表格1[[#This Row],[每月撥款]]</f>
        <v>18200</v>
      </c>
      <c r="I317" s="1">
        <f t="shared" si="13"/>
        <v>16637.940514832411</v>
      </c>
      <c r="J317" s="1">
        <f t="shared" si="14"/>
        <v>32007.674677684005</v>
      </c>
      <c r="K317" s="1">
        <f>K316+表格3[[#This Row],[收益]]-表格3[[#This Row],[每月撥款]]-表格3[[#This Row],[租金]]</f>
        <v>10040376.062806498</v>
      </c>
    </row>
    <row r="318" spans="1:11" x14ac:dyDescent="0.6">
      <c r="A318" s="6">
        <v>300</v>
      </c>
      <c r="B318" s="6">
        <f>IF(MOD(表格1[[#This Row],[期數]],12)=0,B317+1,B317)</f>
        <v>90</v>
      </c>
      <c r="C318" s="1">
        <f>IF(表格1[[#This Row],[期數]]&lt;173,第1個月金額-表格1[[#This Row],[利息]],第174個月金額)</f>
        <v>18200</v>
      </c>
      <c r="D318" s="1">
        <f t="shared" si="12"/>
        <v>10311.540133510784</v>
      </c>
      <c r="E318" s="1">
        <f>E317+表格1[[#This Row],[每月撥款]]+表格1[[#This Row],[利息]]</f>
        <v>8091656.3465217501</v>
      </c>
      <c r="G318" s="1">
        <f>表格1[[#This Row],[期數]]</f>
        <v>300</v>
      </c>
      <c r="H318" s="1">
        <f>表格1[[#This Row],[每月撥款]]</f>
        <v>18200</v>
      </c>
      <c r="I318" s="1">
        <f t="shared" si="13"/>
        <v>16582.49736957861</v>
      </c>
      <c r="J318" s="1">
        <f t="shared" si="14"/>
        <v>32034.226263780736</v>
      </c>
      <c r="K318" s="1">
        <f>K317+表格3[[#This Row],[收益]]-表格3[[#This Row],[每月撥款]]-表格3[[#This Row],[租金]]</f>
        <v>10006724.333912296</v>
      </c>
    </row>
    <row r="319" spans="1:11" x14ac:dyDescent="0.6">
      <c r="A319" s="6">
        <v>301</v>
      </c>
      <c r="B319" s="6">
        <f>IF(MOD(表格1[[#This Row],[期數]],12)=0,B318+1,B318)</f>
        <v>90</v>
      </c>
      <c r="C319" s="1">
        <f>IF(表格1[[#This Row],[期數]]&lt;173,第1個月金額-表格1[[#This Row],[利息]],第174個月金額)</f>
        <v>18200</v>
      </c>
      <c r="D319" s="1">
        <f t="shared" si="12"/>
        <v>10348.002072048954</v>
      </c>
      <c r="E319" s="1">
        <f>E318+表格1[[#This Row],[每月撥款]]+表格1[[#This Row],[利息]]</f>
        <v>8120204.3485937994</v>
      </c>
      <c r="G319" s="1">
        <f>表格1[[#This Row],[期數]]</f>
        <v>301</v>
      </c>
      <c r="H319" s="1">
        <f>表格1[[#This Row],[每月撥款]]</f>
        <v>18200</v>
      </c>
      <c r="I319" s="1">
        <f t="shared" si="13"/>
        <v>16526.918803359658</v>
      </c>
      <c r="J319" s="1">
        <f t="shared" si="14"/>
        <v>32060.79987543013</v>
      </c>
      <c r="K319" s="1">
        <f>K318+表格3[[#This Row],[收益]]-表格3[[#This Row],[每月撥款]]-表格3[[#This Row],[租金]]</f>
        <v>9972990.4528402258</v>
      </c>
    </row>
    <row r="320" spans="1:11" x14ac:dyDescent="0.6">
      <c r="A320" s="6">
        <v>302</v>
      </c>
      <c r="B320" s="6">
        <f>IF(MOD(表格1[[#This Row],[期數]],12)=0,B319+1,B319)</f>
        <v>90</v>
      </c>
      <c r="C320" s="1">
        <f>IF(表格1[[#This Row],[期數]]&lt;173,第1個月金額-表格1[[#This Row],[利息]],第174個月金額)</f>
        <v>18200</v>
      </c>
      <c r="D320" s="1">
        <f t="shared" si="12"/>
        <v>10384.510639880236</v>
      </c>
      <c r="E320" s="1">
        <f>E319+表格1[[#This Row],[每月撥款]]+表格1[[#This Row],[利息]]</f>
        <v>8148788.8592336792</v>
      </c>
      <c r="G320" s="1">
        <f>表格1[[#This Row],[期數]]</f>
        <v>302</v>
      </c>
      <c r="H320" s="1">
        <f>表格1[[#This Row],[每月撥款]]</f>
        <v>18200</v>
      </c>
      <c r="I320" s="1">
        <f t="shared" si="13"/>
        <v>16471.204556139826</v>
      </c>
      <c r="J320" s="1">
        <f t="shared" si="14"/>
        <v>32087.395530903224</v>
      </c>
      <c r="K320" s="1">
        <f>K319+表格3[[#This Row],[收益]]-表格3[[#This Row],[每月撥款]]-表格3[[#This Row],[租金]]</f>
        <v>9939174.2618654612</v>
      </c>
    </row>
    <row r="321" spans="1:11" x14ac:dyDescent="0.6">
      <c r="A321" s="6">
        <v>303</v>
      </c>
      <c r="B321" s="6">
        <f>IF(MOD(表格1[[#This Row],[期數]],12)=0,B320+1,B320)</f>
        <v>90</v>
      </c>
      <c r="C321" s="1">
        <f>IF(表格1[[#This Row],[期數]]&lt;173,第1個月金額-表格1[[#This Row],[利息]],第174個月金額)</f>
        <v>18200</v>
      </c>
      <c r="D321" s="1">
        <f t="shared" si="12"/>
        <v>10421.06589663643</v>
      </c>
      <c r="E321" s="1">
        <f>E320+表格1[[#This Row],[每月撥款]]+表格1[[#This Row],[利息]]</f>
        <v>8177409.9251303161</v>
      </c>
      <c r="G321" s="1">
        <f>表格1[[#This Row],[期數]]</f>
        <v>303</v>
      </c>
      <c r="H321" s="1">
        <f>表格1[[#This Row],[每月撥款]]</f>
        <v>18200</v>
      </c>
      <c r="I321" s="1">
        <f t="shared" si="13"/>
        <v>16415.354367423741</v>
      </c>
      <c r="J321" s="1">
        <f t="shared" si="14"/>
        <v>32114.013248486208</v>
      </c>
      <c r="K321" s="1">
        <f>K320+表格3[[#This Row],[收益]]-表格3[[#This Row],[每月撥款]]-表格3[[#This Row],[租金]]</f>
        <v>9905275.6029843986</v>
      </c>
    </row>
    <row r="322" spans="1:11" x14ac:dyDescent="0.6">
      <c r="A322" s="6">
        <v>304</v>
      </c>
      <c r="B322" s="6">
        <f>IF(MOD(表格1[[#This Row],[期數]],12)=0,B321+1,B321)</f>
        <v>90</v>
      </c>
      <c r="C322" s="1">
        <f>IF(表格1[[#This Row],[期數]]&lt;173,第1個月金額-表格1[[#This Row],[利息]],第174個月金額)</f>
        <v>18200</v>
      </c>
      <c r="D322" s="1">
        <f t="shared" si="12"/>
        <v>10457.667902025594</v>
      </c>
      <c r="E322" s="1">
        <f>E321+表格1[[#This Row],[每月撥款]]+表格1[[#This Row],[利息]]</f>
        <v>8206067.5930323415</v>
      </c>
      <c r="G322" s="1">
        <f>表格1[[#This Row],[期數]]</f>
        <v>304</v>
      </c>
      <c r="H322" s="1">
        <f>表格1[[#This Row],[每月撥款]]</f>
        <v>18200</v>
      </c>
      <c r="I322" s="1">
        <f t="shared" si="13"/>
        <v>16359.367976255606</v>
      </c>
      <c r="J322" s="1">
        <f t="shared" si="14"/>
        <v>32140.653046480445</v>
      </c>
      <c r="K322" s="1">
        <f>K321+表格3[[#This Row],[收益]]-表格3[[#This Row],[每月撥款]]-表格3[[#This Row],[租金]]</f>
        <v>9871294.317914173</v>
      </c>
    </row>
    <row r="323" spans="1:11" x14ac:dyDescent="0.6">
      <c r="A323" s="6">
        <v>305</v>
      </c>
      <c r="B323" s="6">
        <f>IF(MOD(表格1[[#This Row],[期數]],12)=0,B322+1,B322)</f>
        <v>90</v>
      </c>
      <c r="C323" s="1">
        <f>IF(表格1[[#This Row],[期數]]&lt;173,第1個月金額-表格1[[#This Row],[利息]],第174個月金額)</f>
        <v>18200</v>
      </c>
      <c r="D323" s="1">
        <f t="shared" si="12"/>
        <v>10494.316715832143</v>
      </c>
      <c r="E323" s="1">
        <f>E322+表格1[[#This Row],[每月撥款]]+表格1[[#This Row],[利息]]</f>
        <v>8234761.9097481733</v>
      </c>
      <c r="G323" s="1">
        <f>表格1[[#This Row],[期數]]</f>
        <v>305</v>
      </c>
      <c r="H323" s="1">
        <f>表格1[[#This Row],[每月撥款]]</f>
        <v>18200</v>
      </c>
      <c r="I323" s="1">
        <f t="shared" si="13"/>
        <v>16303.245121218401</v>
      </c>
      <c r="J323" s="1">
        <f t="shared" si="14"/>
        <v>32167.314943202477</v>
      </c>
      <c r="K323" s="1">
        <f>K322+表格3[[#This Row],[收益]]-表格3[[#This Row],[每月撥款]]-表格3[[#This Row],[租金]]</f>
        <v>9837230.2480921894</v>
      </c>
    </row>
    <row r="324" spans="1:11" x14ac:dyDescent="0.6">
      <c r="A324" s="6">
        <v>306</v>
      </c>
      <c r="B324" s="6">
        <f>IF(MOD(表格1[[#This Row],[期數]],12)=0,B323+1,B323)</f>
        <v>90</v>
      </c>
      <c r="C324" s="1">
        <f>IF(表格1[[#This Row],[期數]]&lt;173,第1個月金額-表格1[[#This Row],[利息]],第174個月金額)</f>
        <v>18200</v>
      </c>
      <c r="D324" s="1">
        <f t="shared" si="12"/>
        <v>10531.012397916948</v>
      </c>
      <c r="E324" s="1">
        <f>E323+表格1[[#This Row],[每月撥款]]+表格1[[#This Row],[利息]]</f>
        <v>8263492.9221460903</v>
      </c>
      <c r="G324" s="1">
        <f>表格1[[#This Row],[期數]]</f>
        <v>306</v>
      </c>
      <c r="H324" s="1">
        <f>表格1[[#This Row],[每月撥款]]</f>
        <v>18200</v>
      </c>
      <c r="I324" s="1">
        <f t="shared" si="13"/>
        <v>16246.985540433108</v>
      </c>
      <c r="J324" s="1">
        <f t="shared" si="14"/>
        <v>32193.99895698404</v>
      </c>
      <c r="K324" s="1">
        <f>K323+表格3[[#This Row],[收益]]-表格3[[#This Row],[每月撥款]]-表格3[[#This Row],[租金]]</f>
        <v>9803083.2346756384</v>
      </c>
    </row>
    <row r="325" spans="1:11" x14ac:dyDescent="0.6">
      <c r="A325" s="6">
        <v>307</v>
      </c>
      <c r="B325" s="6">
        <f>IF(MOD(表格1[[#This Row],[期數]],12)=0,B324+1,B324)</f>
        <v>90</v>
      </c>
      <c r="C325" s="1">
        <f>IF(表格1[[#This Row],[期數]]&lt;173,第1個月金額-表格1[[#This Row],[利息]],第174個月金額)</f>
        <v>18200</v>
      </c>
      <c r="D325" s="1">
        <f t="shared" si="12"/>
        <v>10567.755008217433</v>
      </c>
      <c r="E325" s="1">
        <f>E324+表格1[[#This Row],[每月撥款]]+表格1[[#This Row],[利息]]</f>
        <v>8292260.6771543082</v>
      </c>
      <c r="G325" s="1">
        <f>表格1[[#This Row],[期數]]</f>
        <v>307</v>
      </c>
      <c r="H325" s="1">
        <f>表格1[[#This Row],[每月撥款]]</f>
        <v>18200</v>
      </c>
      <c r="I325" s="1">
        <f t="shared" si="13"/>
        <v>16190.588971557912</v>
      </c>
      <c r="J325" s="1">
        <f t="shared" si="14"/>
        <v>32220.705106172078</v>
      </c>
      <c r="K325" s="1">
        <f>K324+表格3[[#This Row],[收益]]-表格3[[#This Row],[每月撥款]]-表格3[[#This Row],[租金]]</f>
        <v>9768853.1185410228</v>
      </c>
    </row>
    <row r="326" spans="1:11" x14ac:dyDescent="0.6">
      <c r="A326" s="6">
        <v>308</v>
      </c>
      <c r="B326" s="6">
        <f>IF(MOD(表格1[[#This Row],[期數]],12)=0,B325+1,B325)</f>
        <v>90</v>
      </c>
      <c r="C326" s="1">
        <f>IF(表格1[[#This Row],[期數]]&lt;173,第1個月金額-表格1[[#This Row],[利息]],第174個月金額)</f>
        <v>18200</v>
      </c>
      <c r="D326" s="1">
        <f t="shared" si="12"/>
        <v>10604.544606747679</v>
      </c>
      <c r="E326" s="1">
        <f>E325+表格1[[#This Row],[每月撥款]]+表格1[[#This Row],[利息]]</f>
        <v>8321065.2217610562</v>
      </c>
      <c r="G326" s="1">
        <f>表格1[[#This Row],[期數]]</f>
        <v>308</v>
      </c>
      <c r="H326" s="1">
        <f>表格1[[#This Row],[每月撥款]]</f>
        <v>18200</v>
      </c>
      <c r="I326" s="1">
        <f t="shared" si="13"/>
        <v>16134.055151787425</v>
      </c>
      <c r="J326" s="1">
        <f t="shared" si="14"/>
        <v>32247.433409128756</v>
      </c>
      <c r="K326" s="1">
        <f>K325+表格3[[#This Row],[收益]]-表格3[[#This Row],[每月撥款]]-表格3[[#This Row],[租金]]</f>
        <v>9734539.7402836811</v>
      </c>
    </row>
    <row r="327" spans="1:11" x14ac:dyDescent="0.6">
      <c r="A327" s="6">
        <v>309</v>
      </c>
      <c r="B327" s="6">
        <f>IF(MOD(表格1[[#This Row],[期數]],12)=0,B326+1,B326)</f>
        <v>90</v>
      </c>
      <c r="C327" s="1">
        <f>IF(表格1[[#This Row],[期數]]&lt;173,第1個月金額-表格1[[#This Row],[利息]],第174個月金額)</f>
        <v>18200</v>
      </c>
      <c r="D327" s="1">
        <f t="shared" si="12"/>
        <v>10641.381253598503</v>
      </c>
      <c r="E327" s="1">
        <f>E326+表格1[[#This Row],[每月撥款]]+表格1[[#This Row],[利息]]</f>
        <v>8349906.6030146545</v>
      </c>
      <c r="G327" s="1">
        <f>表格1[[#This Row],[期數]]</f>
        <v>309</v>
      </c>
      <c r="H327" s="1">
        <f>表格1[[#This Row],[每月撥款]]</f>
        <v>18200</v>
      </c>
      <c r="I327" s="1">
        <f t="shared" si="13"/>
        <v>16077.383817851882</v>
      </c>
      <c r="J327" s="1">
        <f t="shared" si="14"/>
        <v>32274.183884231468</v>
      </c>
      <c r="K327" s="1">
        <f>K326+表格3[[#This Row],[收益]]-表格3[[#This Row],[每月撥款]]-表格3[[#This Row],[租金]]</f>
        <v>9700142.9402173012</v>
      </c>
    </row>
    <row r="328" spans="1:11" x14ac:dyDescent="0.6">
      <c r="A328" s="6">
        <v>310</v>
      </c>
      <c r="B328" s="6">
        <f>IF(MOD(表格1[[#This Row],[期數]],12)=0,B327+1,B327)</f>
        <v>90</v>
      </c>
      <c r="C328" s="1">
        <f>IF(表格1[[#This Row],[期數]]&lt;173,第1個月金額-表格1[[#This Row],[利息]],第174個月金額)</f>
        <v>18200</v>
      </c>
      <c r="D328" s="1">
        <f t="shared" si="12"/>
        <v>10678.265008937578</v>
      </c>
      <c r="E328" s="1">
        <f>E327+表格1[[#This Row],[每月撥款]]+表格1[[#This Row],[利息]]</f>
        <v>8378784.868023592</v>
      </c>
      <c r="G328" s="1">
        <f>表格1[[#This Row],[期數]]</f>
        <v>310</v>
      </c>
      <c r="H328" s="1">
        <f>表格1[[#This Row],[每月撥款]]</f>
        <v>18200</v>
      </c>
      <c r="I328" s="1">
        <f t="shared" si="13"/>
        <v>16020.574706016361</v>
      </c>
      <c r="J328" s="1">
        <f t="shared" si="14"/>
        <v>32300.956549872855</v>
      </c>
      <c r="K328" s="1">
        <f>K327+表格3[[#This Row],[收益]]-表格3[[#This Row],[每月撥款]]-表格3[[#This Row],[租金]]</f>
        <v>9665662.5583734438</v>
      </c>
    </row>
    <row r="329" spans="1:11" x14ac:dyDescent="0.6">
      <c r="A329" s="6">
        <v>311</v>
      </c>
      <c r="B329" s="6">
        <f>IF(MOD(表格1[[#This Row],[期數]],12)=0,B328+1,B328)</f>
        <v>90</v>
      </c>
      <c r="C329" s="1">
        <f>IF(表格1[[#This Row],[期數]]&lt;173,第1個月金額-表格1[[#This Row],[利息]],第174個月金額)</f>
        <v>18200</v>
      </c>
      <c r="D329" s="1">
        <f t="shared" si="12"/>
        <v>10715.195933009523</v>
      </c>
      <c r="E329" s="1">
        <f>E328+表格1[[#This Row],[每月撥款]]+表格1[[#This Row],[利息]]</f>
        <v>8407700.0639566034</v>
      </c>
      <c r="G329" s="1">
        <f>表格1[[#This Row],[期數]]</f>
        <v>311</v>
      </c>
      <c r="H329" s="1">
        <f>表格1[[#This Row],[每月撥款]]</f>
        <v>18200</v>
      </c>
      <c r="I329" s="1">
        <f t="shared" si="13"/>
        <v>15963.627552079977</v>
      </c>
      <c r="J329" s="1">
        <f t="shared" si="14"/>
        <v>32327.751424460814</v>
      </c>
      <c r="K329" s="1">
        <f>K328+表格3[[#This Row],[收益]]-表格3[[#This Row],[每月撥款]]-表格3[[#This Row],[租金]]</f>
        <v>9631098.4345010631</v>
      </c>
    </row>
    <row r="330" spans="1:11" x14ac:dyDescent="0.6">
      <c r="A330" s="6">
        <v>312</v>
      </c>
      <c r="B330" s="6">
        <f>IF(MOD(表格1[[#This Row],[期數]],12)=0,B329+1,B329)</f>
        <v>91</v>
      </c>
      <c r="C330" s="1">
        <f>IF(表格1[[#This Row],[期數]]&lt;173,第1個月金額-表格1[[#This Row],[利息]],第174個月金額)</f>
        <v>18200</v>
      </c>
      <c r="D330" s="1">
        <f t="shared" si="12"/>
        <v>10752.174086135999</v>
      </c>
      <c r="E330" s="1">
        <f>E329+表格1[[#This Row],[每月撥款]]+表格1[[#This Row],[利息]]</f>
        <v>8436652.2380427402</v>
      </c>
      <c r="G330" s="1">
        <f>表格1[[#This Row],[期數]]</f>
        <v>312</v>
      </c>
      <c r="H330" s="1">
        <f>表格1[[#This Row],[每月撥款]]</f>
        <v>18200</v>
      </c>
      <c r="I330" s="1">
        <f t="shared" si="13"/>
        <v>15906.542091375099</v>
      </c>
      <c r="J330" s="1">
        <f t="shared" si="14"/>
        <v>32354.568526418512</v>
      </c>
      <c r="K330" s="1">
        <f>K329+表格3[[#This Row],[收益]]-表格3[[#This Row],[每月撥款]]-表格3[[#This Row],[租金]]</f>
        <v>9596450.4080660194</v>
      </c>
    </row>
    <row r="331" spans="1:11" x14ac:dyDescent="0.6">
      <c r="A331" s="6">
        <v>313</v>
      </c>
      <c r="B331" s="6">
        <f>IF(MOD(表格1[[#This Row],[期數]],12)=0,B330+1,B330)</f>
        <v>91</v>
      </c>
      <c r="C331" s="1">
        <f>IF(表格1[[#This Row],[期數]]&lt;173,第1個月金額-表格1[[#This Row],[利息]],第174個月金額)</f>
        <v>18200</v>
      </c>
      <c r="D331" s="1">
        <f t="shared" si="12"/>
        <v>10789.199528715804</v>
      </c>
      <c r="E331" s="1">
        <f>E330+表格1[[#This Row],[每月撥款]]+表格1[[#This Row],[利息]]</f>
        <v>8465641.4375714567</v>
      </c>
      <c r="G331" s="1">
        <f>表格1[[#This Row],[期數]]</f>
        <v>313</v>
      </c>
      <c r="H331" s="1">
        <f>表格1[[#This Row],[每月撥款]]</f>
        <v>18200</v>
      </c>
      <c r="I331" s="1">
        <f t="shared" si="13"/>
        <v>15849.318058766543</v>
      </c>
      <c r="J331" s="1">
        <f t="shared" si="14"/>
        <v>32381.407874184402</v>
      </c>
      <c r="K331" s="1">
        <f>K330+表格3[[#This Row],[收益]]-表格3[[#This Row],[每月撥款]]-表格3[[#This Row],[租金]]</f>
        <v>9561718.3182506021</v>
      </c>
    </row>
    <row r="332" spans="1:11" x14ac:dyDescent="0.6">
      <c r="A332" s="6">
        <v>314</v>
      </c>
      <c r="B332" s="6">
        <f>IF(MOD(表格1[[#This Row],[期數]],12)=0,B331+1,B331)</f>
        <v>91</v>
      </c>
      <c r="C332" s="1">
        <f>IF(表格1[[#This Row],[期數]]&lt;173,第1個月金額-表格1[[#This Row],[利息]],第174個月金額)</f>
        <v>18200</v>
      </c>
      <c r="D332" s="1">
        <f t="shared" si="12"/>
        <v>10826.272321224986</v>
      </c>
      <c r="E332" s="1">
        <f>E331+表格1[[#This Row],[每月撥款]]+表格1[[#This Row],[利息]]</f>
        <v>8494667.7098926809</v>
      </c>
      <c r="G332" s="1">
        <f>表格1[[#This Row],[期數]]</f>
        <v>314</v>
      </c>
      <c r="H332" s="1">
        <f>表格1[[#This Row],[每月撥款]]</f>
        <v>18200</v>
      </c>
      <c r="I332" s="1">
        <f t="shared" si="13"/>
        <v>15791.955188650785</v>
      </c>
      <c r="J332" s="1">
        <f t="shared" si="14"/>
        <v>32408.269486212226</v>
      </c>
      <c r="K332" s="1">
        <f>K331+表格3[[#This Row],[收益]]-表格3[[#This Row],[每月撥款]]-表格3[[#This Row],[租金]]</f>
        <v>9526902.0039530396</v>
      </c>
    </row>
    <row r="333" spans="1:11" x14ac:dyDescent="0.6">
      <c r="A333" s="6">
        <v>315</v>
      </c>
      <c r="B333" s="6">
        <f>IF(MOD(表格1[[#This Row],[期數]],12)=0,B332+1,B332)</f>
        <v>91</v>
      </c>
      <c r="C333" s="1">
        <f>IF(表格1[[#This Row],[期數]]&lt;173,第1個月金額-表格1[[#This Row],[利息]],第174個月金額)</f>
        <v>18200</v>
      </c>
      <c r="D333" s="1">
        <f t="shared" si="12"/>
        <v>10863.392524216923</v>
      </c>
      <c r="E333" s="1">
        <f>E332+表格1[[#This Row],[每月撥款]]+表格1[[#This Row],[利息]]</f>
        <v>8523731.1024168972</v>
      </c>
      <c r="G333" s="1">
        <f>表格1[[#This Row],[期數]]</f>
        <v>315</v>
      </c>
      <c r="H333" s="1">
        <f>表格1[[#This Row],[每月撥款]]</f>
        <v>18200</v>
      </c>
      <c r="I333" s="1">
        <f t="shared" si="13"/>
        <v>15734.453214955154</v>
      </c>
      <c r="J333" s="1">
        <f t="shared" si="14"/>
        <v>32435.153380971042</v>
      </c>
      <c r="K333" s="1">
        <f>K332+表格3[[#This Row],[收益]]-表格3[[#This Row],[每月撥款]]-表格3[[#This Row],[租金]]</f>
        <v>9492001.3037870228</v>
      </c>
    </row>
    <row r="334" spans="1:11" x14ac:dyDescent="0.6">
      <c r="A334" s="6">
        <v>316</v>
      </c>
      <c r="B334" s="6">
        <f>IF(MOD(表格1[[#This Row],[期數]],12)=0,B333+1,B333)</f>
        <v>91</v>
      </c>
      <c r="C334" s="1">
        <f>IF(表格1[[#This Row],[期數]]&lt;173,第1個月金額-表格1[[#This Row],[利息]],第174個月金額)</f>
        <v>18200</v>
      </c>
      <c r="D334" s="1">
        <f t="shared" si="12"/>
        <v>10900.560198322441</v>
      </c>
      <c r="E334" s="1">
        <f>E333+表格1[[#This Row],[每月撥款]]+表格1[[#This Row],[利息]]</f>
        <v>8552831.6626152191</v>
      </c>
      <c r="G334" s="1">
        <f>表格1[[#This Row],[期數]]</f>
        <v>316</v>
      </c>
      <c r="H334" s="1">
        <f>表格1[[#This Row],[每月撥款]]</f>
        <v>18200</v>
      </c>
      <c r="I334" s="1">
        <f t="shared" si="13"/>
        <v>15676.811871137035</v>
      </c>
      <c r="J334" s="1">
        <f t="shared" si="14"/>
        <v>32462.059576945219</v>
      </c>
      <c r="K334" s="1">
        <f>K333+表格3[[#This Row],[收益]]-表格3[[#This Row],[每月撥款]]-表格3[[#This Row],[租金]]</f>
        <v>9457016.0560812149</v>
      </c>
    </row>
    <row r="335" spans="1:11" x14ac:dyDescent="0.6">
      <c r="A335" s="6">
        <v>317</v>
      </c>
      <c r="B335" s="6">
        <f>IF(MOD(表格1[[#This Row],[期數]],12)=0,B334+1,B334)</f>
        <v>91</v>
      </c>
      <c r="C335" s="1">
        <f>IF(表格1[[#This Row],[期數]]&lt;173,第1個月金額-表格1[[#This Row],[利息]],第174個月金額)</f>
        <v>18200</v>
      </c>
      <c r="D335" s="1">
        <f t="shared" si="12"/>
        <v>10937.775404249898</v>
      </c>
      <c r="E335" s="1">
        <f>E334+表格1[[#This Row],[每月撥款]]+表格1[[#This Row],[利息]]</f>
        <v>8581969.4380194694</v>
      </c>
      <c r="G335" s="1">
        <f>表格1[[#This Row],[期數]]</f>
        <v>317</v>
      </c>
      <c r="H335" s="1">
        <f>表格1[[#This Row],[每月撥款]]</f>
        <v>18200</v>
      </c>
      <c r="I335" s="1">
        <f t="shared" si="13"/>
        <v>15619.030890183076</v>
      </c>
      <c r="J335" s="1">
        <f t="shared" si="14"/>
        <v>32488.98809263447</v>
      </c>
      <c r="K335" s="1">
        <f>K334+表格3[[#This Row],[收益]]-表格3[[#This Row],[每月撥款]]-表格3[[#This Row],[租金]]</f>
        <v>9421946.0988787636</v>
      </c>
    </row>
    <row r="336" spans="1:11" x14ac:dyDescent="0.6">
      <c r="A336" s="6">
        <v>318</v>
      </c>
      <c r="B336" s="6">
        <f>IF(MOD(表格1[[#This Row],[期數]],12)=0,B335+1,B335)</f>
        <v>91</v>
      </c>
      <c r="C336" s="1">
        <f>IF(表格1[[#This Row],[期數]]&lt;173,第1個月金額-表格1[[#This Row],[利息]],第174個月金額)</f>
        <v>18200</v>
      </c>
      <c r="D336" s="1">
        <f t="shared" si="12"/>
        <v>10975.038202785292</v>
      </c>
      <c r="E336" s="1">
        <f>E335+表格1[[#This Row],[每月撥款]]+表格1[[#This Row],[利息]]</f>
        <v>8611144.4762222543</v>
      </c>
      <c r="G336" s="1">
        <f>表格1[[#This Row],[期數]]</f>
        <v>318</v>
      </c>
      <c r="H336" s="1">
        <f>表格1[[#This Row],[每月撥款]]</f>
        <v>18200</v>
      </c>
      <c r="I336" s="1">
        <f t="shared" si="13"/>
        <v>15561.110004608365</v>
      </c>
      <c r="J336" s="1">
        <f t="shared" si="14"/>
        <v>32515.938946553848</v>
      </c>
      <c r="K336" s="1">
        <f>K335+表格3[[#This Row],[收益]]-表格3[[#This Row],[每月撥款]]-表格3[[#This Row],[租金]]</f>
        <v>9386791.2699368168</v>
      </c>
    </row>
    <row r="337" spans="1:11" x14ac:dyDescent="0.6">
      <c r="A337" s="6">
        <v>319</v>
      </c>
      <c r="B337" s="6">
        <f>IF(MOD(表格1[[#This Row],[期數]],12)=0,B336+1,B336)</f>
        <v>91</v>
      </c>
      <c r="C337" s="1">
        <f>IF(表格1[[#This Row],[期數]]&lt;173,第1個月金額-表格1[[#This Row],[利息]],第174個月金額)</f>
        <v>18200</v>
      </c>
      <c r="D337" s="1">
        <f t="shared" si="12"/>
        <v>11012.348654792353</v>
      </c>
      <c r="E337" s="1">
        <f>E336+表格1[[#This Row],[每月撥款]]+表格1[[#This Row],[利息]]</f>
        <v>8640356.824877046</v>
      </c>
      <c r="G337" s="1">
        <f>表格1[[#This Row],[期數]]</f>
        <v>319</v>
      </c>
      <c r="H337" s="1">
        <f>表格1[[#This Row],[每月撥款]]</f>
        <v>18200</v>
      </c>
      <c r="I337" s="1">
        <f t="shared" si="13"/>
        <v>15503.048946455641</v>
      </c>
      <c r="J337" s="1">
        <f t="shared" si="14"/>
        <v>32542.912157233768</v>
      </c>
      <c r="K337" s="1">
        <f>K336+表格3[[#This Row],[收益]]-表格3[[#This Row],[每月撥款]]-表格3[[#This Row],[租金]]</f>
        <v>9351551.4067260381</v>
      </c>
    </row>
    <row r="338" spans="1:11" x14ac:dyDescent="0.6">
      <c r="A338" s="6">
        <v>320</v>
      </c>
      <c r="B338" s="6">
        <f>IF(MOD(表格1[[#This Row],[期數]],12)=0,B337+1,B337)</f>
        <v>91</v>
      </c>
      <c r="C338" s="1">
        <f>IF(表格1[[#This Row],[期數]]&lt;173,第1個月金額-表格1[[#This Row],[利息]],第174個月金額)</f>
        <v>18200</v>
      </c>
      <c r="D338" s="1">
        <f t="shared" si="12"/>
        <v>11049.706821212647</v>
      </c>
      <c r="E338" s="1">
        <f>E337+表格1[[#This Row],[每月撥款]]+表格1[[#This Row],[利息]]</f>
        <v>8669606.5316982586</v>
      </c>
      <c r="G338" s="1">
        <f>表格1[[#This Row],[期數]]</f>
        <v>320</v>
      </c>
      <c r="H338" s="1">
        <f>表格1[[#This Row],[每月撥款]]</f>
        <v>18200</v>
      </c>
      <c r="I338" s="1">
        <f t="shared" si="13"/>
        <v>15444.847447294493</v>
      </c>
      <c r="J338" s="1">
        <f t="shared" si="14"/>
        <v>32569.907743220014</v>
      </c>
      <c r="K338" s="1">
        <f>K337+表格3[[#This Row],[收益]]-表格3[[#This Row],[每月撥款]]-表格3[[#This Row],[租金]]</f>
        <v>9316226.3464301135</v>
      </c>
    </row>
    <row r="339" spans="1:11" x14ac:dyDescent="0.6">
      <c r="A339" s="6">
        <v>321</v>
      </c>
      <c r="B339" s="6">
        <f>IF(MOD(表格1[[#This Row],[期數]],12)=0,B338+1,B338)</f>
        <v>91</v>
      </c>
      <c r="C339" s="1">
        <f>IF(表格1[[#This Row],[期數]]&lt;173,第1個月金額-表格1[[#This Row],[利息]],第174個月金額)</f>
        <v>18200</v>
      </c>
      <c r="D339" s="1">
        <f t="shared" ref="D339:D377" si="15">E338*貸款利率/12</f>
        <v>11087.112763065683</v>
      </c>
      <c r="E339" s="1">
        <f>E338+表格1[[#This Row],[每月撥款]]+表格1[[#This Row],[利息]]</f>
        <v>8698893.6444613244</v>
      </c>
      <c r="G339" s="1">
        <f>表格1[[#This Row],[期數]]</f>
        <v>321</v>
      </c>
      <c r="H339" s="1">
        <f>表格1[[#This Row],[每月撥款]]</f>
        <v>18200</v>
      </c>
      <c r="I339" s="1">
        <f t="shared" ref="I339:I377" si="16">K338*((1+投資報酬率)^(1/12)-1)</f>
        <v>15386.505238220539</v>
      </c>
      <c r="J339" s="1">
        <f t="shared" si="14"/>
        <v>32596.925723073753</v>
      </c>
      <c r="K339" s="1">
        <f>K338+表格3[[#This Row],[收益]]-表格3[[#This Row],[每月撥款]]-表格3[[#This Row],[租金]]</f>
        <v>9280815.9259452596</v>
      </c>
    </row>
    <row r="340" spans="1:11" x14ac:dyDescent="0.6">
      <c r="A340" s="6">
        <v>322</v>
      </c>
      <c r="B340" s="6">
        <f>IF(MOD(表格1[[#This Row],[期數]],12)=0,B339+1,B339)</f>
        <v>91</v>
      </c>
      <c r="C340" s="1">
        <f>IF(表格1[[#This Row],[期數]]&lt;173,第1個月金額-表格1[[#This Row],[利息]],第174個月金額)</f>
        <v>18200</v>
      </c>
      <c r="D340" s="1">
        <f t="shared" si="15"/>
        <v>11124.566541448992</v>
      </c>
      <c r="E340" s="1">
        <f>E339+表格1[[#This Row],[每月撥款]]+表格1[[#This Row],[利息]]</f>
        <v>8728218.2110027727</v>
      </c>
      <c r="G340" s="1">
        <f>表格1[[#This Row],[期數]]</f>
        <v>322</v>
      </c>
      <c r="H340" s="1">
        <f>表格1[[#This Row],[每月撥款]]</f>
        <v>18200</v>
      </c>
      <c r="I340" s="1">
        <f t="shared" si="16"/>
        <v>15328.022049854622</v>
      </c>
      <c r="J340" s="1">
        <f t="shared" ref="J340:J377" si="17">J339*(1+NOMINAL($B$8,12)/12)</f>
        <v>32623.966115371553</v>
      </c>
      <c r="K340" s="1">
        <f>K339+表格3[[#This Row],[收益]]-表格3[[#This Row],[每月撥款]]-表格3[[#This Row],[租金]]</f>
        <v>9245319.9818797428</v>
      </c>
    </row>
    <row r="341" spans="1:11" x14ac:dyDescent="0.6">
      <c r="A341" s="6">
        <v>323</v>
      </c>
      <c r="B341" s="6">
        <f>IF(MOD(表格1[[#This Row],[期數]],12)=0,B340+1,B340)</f>
        <v>91</v>
      </c>
      <c r="C341" s="1">
        <f>IF(表格1[[#This Row],[期數]]&lt;173,第1個月金額-表格1[[#This Row],[利息]],第174個月金額)</f>
        <v>18200</v>
      </c>
      <c r="D341" s="1">
        <f t="shared" si="15"/>
        <v>11162.068217538252</v>
      </c>
      <c r="E341" s="1">
        <f>E340+表格1[[#This Row],[每月撥款]]+表格1[[#This Row],[利息]]</f>
        <v>8757580.279220311</v>
      </c>
      <c r="G341" s="1">
        <f>表格1[[#This Row],[期數]]</f>
        <v>323</v>
      </c>
      <c r="H341" s="1">
        <f>表格1[[#This Row],[每月撥款]]</f>
        <v>18200</v>
      </c>
      <c r="I341" s="1">
        <f t="shared" si="16"/>
        <v>15269.397612342009</v>
      </c>
      <c r="J341" s="1">
        <f t="shared" si="17"/>
        <v>32651.028938705393</v>
      </c>
      <c r="K341" s="1">
        <f>K340+表格3[[#This Row],[收益]]-表格3[[#This Row],[每月撥款]]-表格3[[#This Row],[租金]]</f>
        <v>9209738.3505533803</v>
      </c>
    </row>
    <row r="342" spans="1:11" x14ac:dyDescent="0.6">
      <c r="A342" s="6">
        <v>324</v>
      </c>
      <c r="B342" s="6">
        <f>IF(MOD(表格1[[#This Row],[期數]],12)=0,B341+1,B341)</f>
        <v>92</v>
      </c>
      <c r="C342" s="1">
        <f>IF(表格1[[#This Row],[期數]]&lt;173,第1個月金額-表格1[[#This Row],[利息]],第174個月金額)</f>
        <v>18200</v>
      </c>
      <c r="D342" s="1">
        <f t="shared" si="15"/>
        <v>11199.617852587364</v>
      </c>
      <c r="E342" s="1">
        <f>E341+表格1[[#This Row],[每月撥款]]+表格1[[#This Row],[利息]]</f>
        <v>8786979.8970728982</v>
      </c>
      <c r="G342" s="1">
        <f>表格1[[#This Row],[期數]]</f>
        <v>324</v>
      </c>
      <c r="H342" s="1">
        <f>表格1[[#This Row],[每月撥款]]</f>
        <v>18200</v>
      </c>
      <c r="I342" s="1">
        <f t="shared" si="16"/>
        <v>15210.63165535157</v>
      </c>
      <c r="J342" s="1">
        <f t="shared" si="17"/>
        <v>32678.114211682667</v>
      </c>
      <c r="K342" s="1">
        <f>K341+表格3[[#This Row],[收益]]-表格3[[#This Row],[每月撥款]]-表格3[[#This Row],[租金]]</f>
        <v>9174070.8679970503</v>
      </c>
    </row>
    <row r="343" spans="1:11" x14ac:dyDescent="0.6">
      <c r="A343" s="6">
        <v>325</v>
      </c>
      <c r="B343" s="6">
        <f>IF(MOD(表格1[[#This Row],[期數]],12)=0,B342+1,B342)</f>
        <v>92</v>
      </c>
      <c r="C343" s="1">
        <f>IF(表格1[[#This Row],[期數]]&lt;173,第1個月金額-表格1[[#This Row],[利息]],第174個月金額)</f>
        <v>18200</v>
      </c>
      <c r="D343" s="1">
        <f t="shared" si="15"/>
        <v>11237.215507928571</v>
      </c>
      <c r="E343" s="1">
        <f>E342+表格1[[#This Row],[每月撥款]]+表格1[[#This Row],[利息]]</f>
        <v>8816417.1125808265</v>
      </c>
      <c r="G343" s="1">
        <f>表格1[[#This Row],[期數]]</f>
        <v>325</v>
      </c>
      <c r="H343" s="1">
        <f>表格1[[#This Row],[每月撥款]]</f>
        <v>18200</v>
      </c>
      <c r="I343" s="1">
        <f t="shared" si="16"/>
        <v>15151.72390807497</v>
      </c>
      <c r="J343" s="1">
        <f t="shared" si="17"/>
        <v>32705.221952926215</v>
      </c>
      <c r="K343" s="1">
        <f>K342+表格3[[#This Row],[收益]]-表格3[[#This Row],[每月撥款]]-表格3[[#This Row],[租金]]</f>
        <v>9138317.3699521981</v>
      </c>
    </row>
    <row r="344" spans="1:11" x14ac:dyDescent="0.6">
      <c r="A344" s="6">
        <v>326</v>
      </c>
      <c r="B344" s="6">
        <f>IF(MOD(表格1[[#This Row],[期數]],12)=0,B343+1,B343)</f>
        <v>92</v>
      </c>
      <c r="C344" s="1">
        <f>IF(表格1[[#This Row],[期數]]&lt;173,第1個月金額-表格1[[#This Row],[利息]],第174個月金額)</f>
        <v>18200</v>
      </c>
      <c r="D344" s="1">
        <f t="shared" si="15"/>
        <v>11274.86124497255</v>
      </c>
      <c r="E344" s="1">
        <f>E343+表格1[[#This Row],[每月撥款]]+表格1[[#This Row],[利息]]</f>
        <v>8845891.9738257993</v>
      </c>
      <c r="G344" s="1">
        <f>表格1[[#This Row],[期數]]</f>
        <v>326</v>
      </c>
      <c r="H344" s="1">
        <f>表格1[[#This Row],[每月撥款]]</f>
        <v>18200</v>
      </c>
      <c r="I344" s="1">
        <f t="shared" si="16"/>
        <v>15092.674099225849</v>
      </c>
      <c r="J344" s="1">
        <f t="shared" si="17"/>
        <v>32732.352181074319</v>
      </c>
      <c r="K344" s="1">
        <f>K343+表格3[[#This Row],[收益]]-表格3[[#This Row],[每月撥款]]-表格3[[#This Row],[租金]]</f>
        <v>9102477.6918703485</v>
      </c>
    </row>
    <row r="345" spans="1:11" x14ac:dyDescent="0.6">
      <c r="A345" s="6">
        <v>327</v>
      </c>
      <c r="B345" s="6">
        <f>IF(MOD(表格1[[#This Row],[期數]],12)=0,B344+1,B344)</f>
        <v>92</v>
      </c>
      <c r="C345" s="1">
        <f>IF(表格1[[#This Row],[期數]]&lt;173,第1個月金額-表格1[[#This Row],[利息]],第174個月金額)</f>
        <v>18200</v>
      </c>
      <c r="D345" s="1">
        <f t="shared" si="15"/>
        <v>11312.555125208508</v>
      </c>
      <c r="E345" s="1">
        <f>E344+表格1[[#This Row],[每月撥款]]+表格1[[#This Row],[利息]]</f>
        <v>8875404.5289510079</v>
      </c>
      <c r="G345" s="1">
        <f>表格1[[#This Row],[期數]]</f>
        <v>327</v>
      </c>
      <c r="H345" s="1">
        <f>表格1[[#This Row],[每月撥款]]</f>
        <v>18200</v>
      </c>
      <c r="I345" s="1">
        <f t="shared" si="16"/>
        <v>15033.481957039026</v>
      </c>
      <c r="J345" s="1">
        <f t="shared" si="17"/>
        <v>32759.504914780722</v>
      </c>
      <c r="K345" s="1">
        <f>K344+表格3[[#This Row],[收益]]-表格3[[#This Row],[每月撥款]]-表格3[[#This Row],[租金]]</f>
        <v>9066551.6689126063</v>
      </c>
    </row>
    <row r="346" spans="1:11" x14ac:dyDescent="0.6">
      <c r="A346" s="6">
        <v>328</v>
      </c>
      <c r="B346" s="6">
        <f>IF(MOD(表格1[[#This Row],[期數]],12)=0,B345+1,B345)</f>
        <v>92</v>
      </c>
      <c r="C346" s="1">
        <f>IF(表格1[[#This Row],[期數]]&lt;173,第1個月金額-表格1[[#This Row],[利息]],第174個月金額)</f>
        <v>18200</v>
      </c>
      <c r="D346" s="1">
        <f t="shared" si="15"/>
        <v>11350.297210204297</v>
      </c>
      <c r="E346" s="1">
        <f>E345+表格1[[#This Row],[每月撥款]]+表格1[[#This Row],[利息]]</f>
        <v>8904954.8261612114</v>
      </c>
      <c r="G346" s="1">
        <f>表格1[[#This Row],[期數]]</f>
        <v>328</v>
      </c>
      <c r="H346" s="1">
        <f>表格1[[#This Row],[每月撥款]]</f>
        <v>18200</v>
      </c>
      <c r="I346" s="1">
        <f t="shared" si="16"/>
        <v>14974.147209269664</v>
      </c>
      <c r="J346" s="1">
        <f t="shared" si="17"/>
        <v>32786.680172714645</v>
      </c>
      <c r="K346" s="1">
        <f>K345+表格3[[#This Row],[收益]]-表格3[[#This Row],[每月撥款]]-表格3[[#This Row],[租金]]</f>
        <v>9030539.1359491609</v>
      </c>
    </row>
    <row r="347" spans="1:11" x14ac:dyDescent="0.6">
      <c r="A347" s="6">
        <v>329</v>
      </c>
      <c r="B347" s="6">
        <f>IF(MOD(表格1[[#This Row],[期數]],12)=0,B346+1,B346)</f>
        <v>92</v>
      </c>
      <c r="C347" s="1">
        <f>IF(表格1[[#This Row],[期數]]&lt;173,第1個月金額-表格1[[#This Row],[利息]],第174個月金額)</f>
        <v>18200</v>
      </c>
      <c r="D347" s="1">
        <f t="shared" si="15"/>
        <v>11388.08756160649</v>
      </c>
      <c r="E347" s="1">
        <f>E346+表格1[[#This Row],[每月撥款]]+表格1[[#This Row],[利息]]</f>
        <v>8934542.9137228187</v>
      </c>
      <c r="G347" s="1">
        <f>表格1[[#This Row],[期數]]</f>
        <v>329</v>
      </c>
      <c r="H347" s="1">
        <f>表格1[[#This Row],[每月撥款]]</f>
        <v>18200</v>
      </c>
      <c r="I347" s="1">
        <f t="shared" si="16"/>
        <v>14914.669583192452</v>
      </c>
      <c r="J347" s="1">
        <f t="shared" si="17"/>
        <v>32813.87797356079</v>
      </c>
      <c r="K347" s="1">
        <f>K346+表格3[[#This Row],[收益]]-表格3[[#This Row],[每月撥款]]-表格3[[#This Row],[租金]]</f>
        <v>8994439.9275587928</v>
      </c>
    </row>
    <row r="348" spans="1:11" x14ac:dyDescent="0.6">
      <c r="A348" s="6">
        <v>330</v>
      </c>
      <c r="B348" s="6">
        <f>IF(MOD(表格1[[#This Row],[期數]],12)=0,B347+1,B347)</f>
        <v>92</v>
      </c>
      <c r="C348" s="1">
        <f>IF(表格1[[#This Row],[期數]]&lt;173,第1個月金額-表格1[[#This Row],[利息]],第174個月金額)</f>
        <v>18200</v>
      </c>
      <c r="D348" s="1">
        <f t="shared" si="15"/>
        <v>11425.926241140513</v>
      </c>
      <c r="E348" s="1">
        <f>E347+表格1[[#This Row],[每月撥款]]+表格1[[#This Row],[利息]]</f>
        <v>8964168.8399639595</v>
      </c>
      <c r="G348" s="1">
        <f>表格1[[#This Row],[期數]]</f>
        <v>330</v>
      </c>
      <c r="H348" s="1">
        <f>表格1[[#This Row],[每月撥款]]</f>
        <v>18200</v>
      </c>
      <c r="I348" s="1">
        <f t="shared" si="16"/>
        <v>14855.048805600798</v>
      </c>
      <c r="J348" s="1">
        <f t="shared" si="17"/>
        <v>32841.098336019364</v>
      </c>
      <c r="K348" s="1">
        <f>K347+表格3[[#This Row],[收益]]-表格3[[#This Row],[每月撥款]]-表格3[[#This Row],[租金]]</f>
        <v>8958253.8780283742</v>
      </c>
    </row>
    <row r="349" spans="1:11" x14ac:dyDescent="0.6">
      <c r="A349" s="6">
        <v>331</v>
      </c>
      <c r="B349" s="6">
        <f>IF(MOD(表格1[[#This Row],[期數]],12)=0,B348+1,B348)</f>
        <v>92</v>
      </c>
      <c r="C349" s="1">
        <f>IF(表格1[[#This Row],[期數]]&lt;173,第1個月金額-表格1[[#This Row],[利息]],第174個月金額)</f>
        <v>18200</v>
      </c>
      <c r="D349" s="1">
        <f t="shared" si="15"/>
        <v>11463.813310610718</v>
      </c>
      <c r="E349" s="1">
        <f>E348+表格1[[#This Row],[每月撥款]]+表格1[[#This Row],[利息]]</f>
        <v>8993832.6532745697</v>
      </c>
      <c r="G349" s="1">
        <f>表格1[[#This Row],[期數]]</f>
        <v>331</v>
      </c>
      <c r="H349" s="1">
        <f>表格1[[#This Row],[每月撥款]]</f>
        <v>18200</v>
      </c>
      <c r="I349" s="1">
        <f t="shared" si="16"/>
        <v>14795.284602805999</v>
      </c>
      <c r="J349" s="1">
        <f t="shared" si="17"/>
        <v>32868.341278806081</v>
      </c>
      <c r="K349" s="1">
        <f>K348+表格3[[#This Row],[收益]]-表格3[[#This Row],[每月撥款]]-表格3[[#This Row],[租金]]</f>
        <v>8921980.8213523738</v>
      </c>
    </row>
    <row r="350" spans="1:11" x14ac:dyDescent="0.6">
      <c r="A350" s="6">
        <v>332</v>
      </c>
      <c r="B350" s="6">
        <f>IF(MOD(表格1[[#This Row],[期數]],12)=0,B349+1,B349)</f>
        <v>92</v>
      </c>
      <c r="C350" s="1">
        <f>IF(表格1[[#This Row],[期數]]&lt;173,第1個月金額-表格1[[#This Row],[利息]],第174個月金額)</f>
        <v>18200</v>
      </c>
      <c r="D350" s="1">
        <f t="shared" si="15"/>
        <v>11501.748831900499</v>
      </c>
      <c r="E350" s="1">
        <f>E349+表格1[[#This Row],[每月撥款]]+表格1[[#This Row],[利息]]</f>
        <v>9023534.4021064695</v>
      </c>
      <c r="G350" s="1">
        <f>表格1[[#This Row],[期數]]</f>
        <v>332</v>
      </c>
      <c r="H350" s="1">
        <f>表格1[[#This Row],[每月撥款]]</f>
        <v>18200</v>
      </c>
      <c r="I350" s="1">
        <f t="shared" si="16"/>
        <v>14735.376700636423</v>
      </c>
      <c r="J350" s="1">
        <f t="shared" si="17"/>
        <v>32895.606820652189</v>
      </c>
      <c r="K350" s="1">
        <f>K349+表格3[[#This Row],[收益]]-表格3[[#This Row],[每月撥款]]-表格3[[#This Row],[租金]]</f>
        <v>8885620.5912323575</v>
      </c>
    </row>
    <row r="351" spans="1:11" x14ac:dyDescent="0.6">
      <c r="A351" s="6">
        <v>333</v>
      </c>
      <c r="B351" s="6">
        <f>IF(MOD(表格1[[#This Row],[期數]],12)=0,B350+1,B350)</f>
        <v>92</v>
      </c>
      <c r="C351" s="1">
        <f>IF(表格1[[#This Row],[期數]]&lt;173,第1個月金額-表格1[[#This Row],[利息]],第174個月金額)</f>
        <v>18200</v>
      </c>
      <c r="D351" s="1">
        <f t="shared" si="15"/>
        <v>11539.732866972388</v>
      </c>
      <c r="E351" s="1">
        <f>E350+表格1[[#This Row],[每月撥款]]+表格1[[#This Row],[利息]]</f>
        <v>9053274.1349734422</v>
      </c>
      <c r="G351" s="1">
        <f>表格1[[#This Row],[期數]]</f>
        <v>333</v>
      </c>
      <c r="H351" s="1">
        <f>表格1[[#This Row],[每月撥款]]</f>
        <v>18200</v>
      </c>
      <c r="I351" s="1">
        <f t="shared" si="16"/>
        <v>14675.324824436688</v>
      </c>
      <c r="J351" s="1">
        <f t="shared" si="17"/>
        <v>32922.894980304467</v>
      </c>
      <c r="K351" s="1">
        <f>K350+表格3[[#This Row],[收益]]-表格3[[#This Row],[每月撥款]]-表格3[[#This Row],[租金]]</f>
        <v>8849173.0210764911</v>
      </c>
    </row>
    <row r="352" spans="1:11" x14ac:dyDescent="0.6">
      <c r="A352" s="6">
        <v>334</v>
      </c>
      <c r="B352" s="6">
        <f>IF(MOD(表格1[[#This Row],[期數]],12)=0,B351+1,B351)</f>
        <v>92</v>
      </c>
      <c r="C352" s="1">
        <f>IF(表格1[[#This Row],[期數]]&lt;173,第1個月金額-表格1[[#This Row],[利息]],第174個月金額)</f>
        <v>18200</v>
      </c>
      <c r="D352" s="1">
        <f t="shared" si="15"/>
        <v>11577.765477868168</v>
      </c>
      <c r="E352" s="1">
        <f>E351+表格1[[#This Row],[每月撥款]]+表格1[[#This Row],[利息]]</f>
        <v>9083051.90045131</v>
      </c>
      <c r="G352" s="1">
        <f>表格1[[#This Row],[期數]]</f>
        <v>334</v>
      </c>
      <c r="H352" s="1">
        <f>表格1[[#This Row],[每月撥款]]</f>
        <v>18200</v>
      </c>
      <c r="I352" s="1">
        <f t="shared" si="16"/>
        <v>14615.128699066834</v>
      </c>
      <c r="J352" s="1">
        <f t="shared" si="17"/>
        <v>32950.205776525247</v>
      </c>
      <c r="K352" s="1">
        <f>K351+表格3[[#This Row],[收益]]-表格3[[#This Row],[每月撥款]]-表格3[[#This Row],[租金]]</f>
        <v>8812637.9439990316</v>
      </c>
    </row>
    <row r="353" spans="1:11" x14ac:dyDescent="0.6">
      <c r="A353" s="6">
        <v>335</v>
      </c>
      <c r="B353" s="6">
        <f>IF(MOD(表格1[[#This Row],[期數]],12)=0,B352+1,B352)</f>
        <v>92</v>
      </c>
      <c r="C353" s="1">
        <f>IF(表格1[[#This Row],[期數]]&lt;173,第1個月金額-表格1[[#This Row],[利息]],第174個月金額)</f>
        <v>18200</v>
      </c>
      <c r="D353" s="1">
        <f t="shared" si="15"/>
        <v>11615.846726708945</v>
      </c>
      <c r="E353" s="1">
        <f>E352+表格1[[#This Row],[每月撥款]]+表格1[[#This Row],[利息]]</f>
        <v>9112867.7471780181</v>
      </c>
      <c r="G353" s="1">
        <f>表格1[[#This Row],[期數]]</f>
        <v>335</v>
      </c>
      <c r="H353" s="1">
        <f>表格1[[#This Row],[每月撥款]]</f>
        <v>18200</v>
      </c>
      <c r="I353" s="1">
        <f t="shared" si="16"/>
        <v>14554.788048901488</v>
      </c>
      <c r="J353" s="1">
        <f t="shared" si="17"/>
        <v>32977.539228092421</v>
      </c>
      <c r="K353" s="1">
        <f>K352+表格3[[#This Row],[收益]]-表格3[[#This Row],[每月撥款]]-表格3[[#This Row],[租金]]</f>
        <v>8776015.1928198393</v>
      </c>
    </row>
    <row r="354" spans="1:11" x14ac:dyDescent="0.6">
      <c r="A354" s="6">
        <v>336</v>
      </c>
      <c r="B354" s="6">
        <f>IF(MOD(表格1[[#This Row],[期數]],12)=0,B353+1,B353)</f>
        <v>93</v>
      </c>
      <c r="C354" s="1">
        <f>IF(表格1[[#This Row],[期數]]&lt;173,第1個月金額-表格1[[#This Row],[利息]],第174個月金額)</f>
        <v>18200</v>
      </c>
      <c r="D354" s="1">
        <f t="shared" si="15"/>
        <v>11653.976675695287</v>
      </c>
      <c r="E354" s="1">
        <f>E353+表格1[[#This Row],[每月撥款]]+表格1[[#This Row],[利息]]</f>
        <v>9142721.7238537129</v>
      </c>
      <c r="G354" s="1">
        <f>表格1[[#This Row],[期數]]</f>
        <v>336</v>
      </c>
      <c r="H354" s="1">
        <f>表格1[[#This Row],[每月撥款]]</f>
        <v>18200</v>
      </c>
      <c r="I354" s="1">
        <f t="shared" si="16"/>
        <v>14494.302597829057</v>
      </c>
      <c r="J354" s="1">
        <f t="shared" si="17"/>
        <v>33004.895353799468</v>
      </c>
      <c r="K354" s="1">
        <f>K353+表格3[[#This Row],[收益]]-表格3[[#This Row],[每月撥款]]-表格3[[#This Row],[租金]]</f>
        <v>8739304.6000638679</v>
      </c>
    </row>
    <row r="355" spans="1:11" x14ac:dyDescent="0.6">
      <c r="A355" s="6">
        <v>337</v>
      </c>
      <c r="B355" s="6">
        <f>IF(MOD(表格1[[#This Row],[期數]],12)=0,B354+1,B354)</f>
        <v>93</v>
      </c>
      <c r="C355" s="1">
        <f>IF(表格1[[#This Row],[期數]]&lt;173,第1個月金額-表格1[[#This Row],[利息]],第174個月金額)</f>
        <v>18200</v>
      </c>
      <c r="D355" s="1">
        <f t="shared" si="15"/>
        <v>11692.155387107296</v>
      </c>
      <c r="E355" s="1">
        <f>E354+表格1[[#This Row],[每月撥款]]+表格1[[#This Row],[利息]]</f>
        <v>9172613.8792408202</v>
      </c>
      <c r="G355" s="1">
        <f>表格1[[#This Row],[期數]]</f>
        <v>337</v>
      </c>
      <c r="H355" s="1">
        <f>表格1[[#This Row],[每月撥款]]</f>
        <v>18200</v>
      </c>
      <c r="I355" s="1">
        <f t="shared" si="16"/>
        <v>14433.672069250886</v>
      </c>
      <c r="J355" s="1">
        <f t="shared" si="17"/>
        <v>33032.274172455451</v>
      </c>
      <c r="K355" s="1">
        <f>K354+表格3[[#This Row],[收益]]-表格3[[#This Row],[每月撥款]]-表格3[[#This Row],[租金]]</f>
        <v>8702505.9979606643</v>
      </c>
    </row>
    <row r="356" spans="1:11" x14ac:dyDescent="0.6">
      <c r="A356" s="6">
        <v>338</v>
      </c>
      <c r="B356" s="6">
        <f>IF(MOD(表格1[[#This Row],[期數]],12)=0,B355+1,B355)</f>
        <v>93</v>
      </c>
      <c r="C356" s="1">
        <f>IF(表格1[[#This Row],[期數]]&lt;173,第1個月金額-表格1[[#This Row],[利息]],第174個月金額)</f>
        <v>18200</v>
      </c>
      <c r="D356" s="1">
        <f t="shared" si="15"/>
        <v>11730.38292330472</v>
      </c>
      <c r="E356" s="1">
        <f>E355+表格1[[#This Row],[每月撥款]]+表格1[[#This Row],[利息]]</f>
        <v>9202544.2621641252</v>
      </c>
      <c r="G356" s="1">
        <f>表格1[[#This Row],[期數]]</f>
        <v>338</v>
      </c>
      <c r="H356" s="1">
        <f>表格1[[#This Row],[每月撥款]]</f>
        <v>18200</v>
      </c>
      <c r="I356" s="1">
        <f t="shared" si="16"/>
        <v>14372.896186080434</v>
      </c>
      <c r="J356" s="1">
        <f t="shared" si="17"/>
        <v>33059.675702885033</v>
      </c>
      <c r="K356" s="1">
        <f>K355+表格3[[#This Row],[收益]]-表格3[[#This Row],[每月撥款]]-表格3[[#This Row],[租金]]</f>
        <v>8665619.2184438594</v>
      </c>
    </row>
    <row r="357" spans="1:11" x14ac:dyDescent="0.6">
      <c r="A357" s="6">
        <v>339</v>
      </c>
      <c r="B357" s="6">
        <f>IF(MOD(表格1[[#This Row],[期數]],12)=0,B356+1,B356)</f>
        <v>93</v>
      </c>
      <c r="C357" s="1">
        <f>IF(表格1[[#This Row],[期數]]&lt;173,第1個月金額-表格1[[#This Row],[利息]],第174個月金額)</f>
        <v>18200</v>
      </c>
      <c r="D357" s="1">
        <f t="shared" si="15"/>
        <v>11768.659346727067</v>
      </c>
      <c r="E357" s="1">
        <f>E356+表格1[[#This Row],[每月撥款]]+表格1[[#This Row],[利息]]</f>
        <v>9232512.9215108529</v>
      </c>
      <c r="G357" s="1">
        <f>表格1[[#This Row],[期數]]</f>
        <v>339</v>
      </c>
      <c r="H357" s="1">
        <f>表格1[[#This Row],[每月撥款]]</f>
        <v>18200</v>
      </c>
      <c r="I357" s="1">
        <f t="shared" si="16"/>
        <v>14311.974670742424</v>
      </c>
      <c r="J357" s="1">
        <f t="shared" si="17"/>
        <v>33087.0999639285</v>
      </c>
      <c r="K357" s="1">
        <f>K356+表格3[[#This Row],[收益]]-表格3[[#This Row],[每月撥款]]-表格3[[#This Row],[租金]]</f>
        <v>8628644.0931506734</v>
      </c>
    </row>
    <row r="358" spans="1:11" x14ac:dyDescent="0.6">
      <c r="A358" s="6">
        <v>340</v>
      </c>
      <c r="B358" s="6">
        <f>IF(MOD(表格1[[#This Row],[期數]],12)=0,B357+1,B357)</f>
        <v>93</v>
      </c>
      <c r="C358" s="1">
        <f>IF(表格1[[#This Row],[期數]]&lt;173,第1個月金額-表格1[[#This Row],[利息]],第174個月金額)</f>
        <v>18200</v>
      </c>
      <c r="D358" s="1">
        <f t="shared" si="15"/>
        <v>11806.984719893684</v>
      </c>
      <c r="E358" s="1">
        <f>E357+表格1[[#This Row],[每月撥款]]+表格1[[#This Row],[利息]]</f>
        <v>9262519.9062307458</v>
      </c>
      <c r="G358" s="1">
        <f>表格1[[#This Row],[期數]]</f>
        <v>340</v>
      </c>
      <c r="H358" s="1">
        <f>表格1[[#This Row],[每月撥款]]</f>
        <v>18200</v>
      </c>
      <c r="I358" s="1">
        <f t="shared" si="16"/>
        <v>14250.90724517204</v>
      </c>
      <c r="J358" s="1">
        <f t="shared" si="17"/>
        <v>33114.546974441757</v>
      </c>
      <c r="K358" s="1">
        <f>K357+表格3[[#This Row],[收益]]-表格3[[#This Row],[每月撥款]]-表格3[[#This Row],[租金]]</f>
        <v>8591580.4534214046</v>
      </c>
    </row>
    <row r="359" spans="1:11" x14ac:dyDescent="0.6">
      <c r="A359" s="6">
        <v>341</v>
      </c>
      <c r="B359" s="6">
        <f>IF(MOD(表格1[[#This Row],[期數]],12)=0,B358+1,B358)</f>
        <v>93</v>
      </c>
      <c r="C359" s="1">
        <f>IF(表格1[[#This Row],[期數]]&lt;173,第1個月金額-表格1[[#This Row],[利息]],第174個月金額)</f>
        <v>18200</v>
      </c>
      <c r="D359" s="1">
        <f t="shared" si="15"/>
        <v>11845.359105403872</v>
      </c>
      <c r="E359" s="1">
        <f>E358+表格1[[#This Row],[每月撥款]]+表格1[[#This Row],[利息]]</f>
        <v>9292565.2653361503</v>
      </c>
      <c r="G359" s="1">
        <f>表格1[[#This Row],[期數]]</f>
        <v>341</v>
      </c>
      <c r="H359" s="1">
        <f>表格1[[#This Row],[每月撥款]]</f>
        <v>18200</v>
      </c>
      <c r="I359" s="1">
        <f t="shared" si="16"/>
        <v>14189.693630814072</v>
      </c>
      <c r="J359" s="1">
        <f t="shared" si="17"/>
        <v>33142.016753296361</v>
      </c>
      <c r="K359" s="1">
        <f>K358+表格3[[#This Row],[收益]]-表格3[[#This Row],[每月撥款]]-表格3[[#This Row],[租金]]</f>
        <v>8554428.1302989237</v>
      </c>
    </row>
    <row r="360" spans="1:11" x14ac:dyDescent="0.6">
      <c r="A360" s="6">
        <v>342</v>
      </c>
      <c r="B360" s="6">
        <f>IF(MOD(表格1[[#This Row],[期數]],12)=0,B359+1,B359)</f>
        <v>93</v>
      </c>
      <c r="C360" s="1">
        <f>IF(表格1[[#This Row],[期數]]&lt;173,第1個月金額-表格1[[#This Row],[利息]],第174個月金額)</f>
        <v>18200</v>
      </c>
      <c r="D360" s="1">
        <f t="shared" si="15"/>
        <v>11883.782565936997</v>
      </c>
      <c r="E360" s="1">
        <f>E359+表格1[[#This Row],[每月撥款]]+表格1[[#This Row],[利息]]</f>
        <v>9322649.0479020867</v>
      </c>
      <c r="G360" s="1">
        <f>表格1[[#This Row],[期數]]</f>
        <v>342</v>
      </c>
      <c r="H360" s="1">
        <f>表格1[[#This Row],[每月撥款]]</f>
        <v>18200</v>
      </c>
      <c r="I360" s="1">
        <f t="shared" si="16"/>
        <v>14128.333548622086</v>
      </c>
      <c r="J360" s="1">
        <f t="shared" si="17"/>
        <v>33169.509319379518</v>
      </c>
      <c r="K360" s="1">
        <f>K359+表格3[[#This Row],[收益]]-表格3[[#This Row],[每月撥款]]-表格3[[#This Row],[租金]]</f>
        <v>8517186.954528166</v>
      </c>
    </row>
    <row r="361" spans="1:11" x14ac:dyDescent="0.6">
      <c r="A361" s="6">
        <v>343</v>
      </c>
      <c r="B361" s="6">
        <f>IF(MOD(表格1[[#This Row],[期數]],12)=0,B360+1,B360)</f>
        <v>93</v>
      </c>
      <c r="C361" s="1">
        <f>IF(表格1[[#This Row],[期數]]&lt;173,第1個月金額-表格1[[#This Row],[利息]],第174個月金額)</f>
        <v>18200</v>
      </c>
      <c r="D361" s="1">
        <f t="shared" si="15"/>
        <v>11922.255164252567</v>
      </c>
      <c r="E361" s="1">
        <f>E360+表格1[[#This Row],[每月撥款]]+表格1[[#This Row],[利息]]</f>
        <v>9352771.3030663393</v>
      </c>
      <c r="G361" s="1">
        <f>表格1[[#This Row],[期數]]</f>
        <v>343</v>
      </c>
      <c r="H361" s="1">
        <f>表格1[[#This Row],[每月撥款]]</f>
        <v>18200</v>
      </c>
      <c r="I361" s="1">
        <f t="shared" si="16"/>
        <v>14066.826719057577</v>
      </c>
      <c r="J361" s="1">
        <f t="shared" si="17"/>
        <v>33197.024691594102</v>
      </c>
      <c r="K361" s="1">
        <f>K360+表格3[[#This Row],[收益]]-表格3[[#This Row],[每月撥款]]-表格3[[#This Row],[租金]]</f>
        <v>8479856.756555628</v>
      </c>
    </row>
    <row r="362" spans="1:11" x14ac:dyDescent="0.6">
      <c r="A362" s="6">
        <v>344</v>
      </c>
      <c r="B362" s="6">
        <f>IF(MOD(表格1[[#This Row],[期數]],12)=0,B361+1,B361)</f>
        <v>93</v>
      </c>
      <c r="C362" s="1">
        <f>IF(表格1[[#This Row],[期數]]&lt;173,第1個月金額-表格1[[#This Row],[利息]],第174個月金額)</f>
        <v>18200</v>
      </c>
      <c r="D362" s="1">
        <f t="shared" si="15"/>
        <v>11960.776963190367</v>
      </c>
      <c r="E362" s="1">
        <f>E361+表格1[[#This Row],[每月撥款]]+表格1[[#This Row],[利息]]</f>
        <v>9382932.0800295305</v>
      </c>
      <c r="G362" s="1">
        <f>表格1[[#This Row],[期數]]</f>
        <v>344</v>
      </c>
      <c r="H362" s="1">
        <f>表格1[[#This Row],[每月撥款]]</f>
        <v>18200</v>
      </c>
      <c r="I362" s="1">
        <f t="shared" si="16"/>
        <v>14005.172862089154</v>
      </c>
      <c r="J362" s="1">
        <f t="shared" si="17"/>
        <v>33224.562888858673</v>
      </c>
      <c r="K362" s="1">
        <f>K361+表格3[[#This Row],[收益]]-表格3[[#This Row],[每月撥款]]-表格3[[#This Row],[租金]]</f>
        <v>8442437.3665288575</v>
      </c>
    </row>
    <row r="363" spans="1:11" x14ac:dyDescent="0.6">
      <c r="A363" s="6">
        <v>345</v>
      </c>
      <c r="B363" s="6">
        <f>IF(MOD(表格1[[#This Row],[期數]],12)=0,B362+1,B362)</f>
        <v>93</v>
      </c>
      <c r="C363" s="1">
        <f>IF(表格1[[#This Row],[期數]]&lt;173,第1個月金額-表格1[[#This Row],[利息]],第174個月金額)</f>
        <v>18200</v>
      </c>
      <c r="D363" s="1">
        <f t="shared" si="15"/>
        <v>11999.34802567053</v>
      </c>
      <c r="E363" s="1">
        <f>E362+表格1[[#This Row],[每月撥款]]+表格1[[#This Row],[利息]]</f>
        <v>9413131.4280552007</v>
      </c>
      <c r="G363" s="1">
        <f>表格1[[#This Row],[期數]]</f>
        <v>345</v>
      </c>
      <c r="H363" s="1">
        <f>表格1[[#This Row],[每月撥款]]</f>
        <v>18200</v>
      </c>
      <c r="I363" s="1">
        <f t="shared" si="16"/>
        <v>13943.371697191678</v>
      </c>
      <c r="J363" s="1">
        <f t="shared" si="17"/>
        <v>33252.123930107475</v>
      </c>
      <c r="K363" s="1">
        <f>K362+表格3[[#This Row],[收益]]-表格3[[#This Row],[每月撥款]]-表格3[[#This Row],[租金]]</f>
        <v>8404928.6142959408</v>
      </c>
    </row>
    <row r="364" spans="1:11" x14ac:dyDescent="0.6">
      <c r="A364" s="6">
        <v>346</v>
      </c>
      <c r="B364" s="6">
        <f>IF(MOD(表格1[[#This Row],[期數]],12)=0,B363+1,B363)</f>
        <v>93</v>
      </c>
      <c r="C364" s="1">
        <f>IF(表格1[[#This Row],[期數]]&lt;173,第1個月金額-表格1[[#This Row],[利息]],第174個月金額)</f>
        <v>18200</v>
      </c>
      <c r="D364" s="1">
        <f t="shared" si="15"/>
        <v>12037.968414693663</v>
      </c>
      <c r="E364" s="1">
        <f>E363+表格1[[#This Row],[每月撥款]]+表格1[[#This Row],[利息]]</f>
        <v>9443369.3964698948</v>
      </c>
      <c r="G364" s="1">
        <f>表格1[[#This Row],[期數]]</f>
        <v>346</v>
      </c>
      <c r="H364" s="1">
        <f>表格1[[#This Row],[每月撥款]]</f>
        <v>18200</v>
      </c>
      <c r="I364" s="1">
        <f t="shared" si="16"/>
        <v>13881.422943345435</v>
      </c>
      <c r="J364" s="1">
        <f t="shared" si="17"/>
        <v>33279.707834290464</v>
      </c>
      <c r="K364" s="1">
        <f>K363+表格3[[#This Row],[收益]]-表格3[[#This Row],[每月撥款]]-表格3[[#This Row],[租金]]</f>
        <v>8367330.3294049967</v>
      </c>
    </row>
    <row r="365" spans="1:11" x14ac:dyDescent="0.6">
      <c r="A365" s="6">
        <v>347</v>
      </c>
      <c r="B365" s="6">
        <f>IF(MOD(表格1[[#This Row],[期數]],12)=0,B364+1,B364)</f>
        <v>93</v>
      </c>
      <c r="C365" s="1">
        <f>IF(表格1[[#This Row],[期數]]&lt;173,第1個月金額-表格1[[#This Row],[利息]],第174個月金額)</f>
        <v>18200</v>
      </c>
      <c r="D365" s="1">
        <f t="shared" si="15"/>
        <v>12076.638193340936</v>
      </c>
      <c r="E365" s="1">
        <f>E364+表格1[[#This Row],[每月撥款]]+表格1[[#This Row],[利息]]</f>
        <v>9473646.0346632358</v>
      </c>
      <c r="G365" s="1">
        <f>表格1[[#This Row],[期數]]</f>
        <v>347</v>
      </c>
      <c r="H365" s="1">
        <f>表格1[[#This Row],[每月撥款]]</f>
        <v>18200</v>
      </c>
      <c r="I365" s="1">
        <f t="shared" si="16"/>
        <v>13819.326319035283</v>
      </c>
      <c r="J365" s="1">
        <f t="shared" si="17"/>
        <v>33307.314620373312</v>
      </c>
      <c r="K365" s="1">
        <f>K364+表格3[[#This Row],[收益]]-表格3[[#This Row],[每月撥款]]-表格3[[#This Row],[租金]]</f>
        <v>8329642.3411036581</v>
      </c>
    </row>
    <row r="366" spans="1:11" x14ac:dyDescent="0.6">
      <c r="A366" s="6">
        <v>348</v>
      </c>
      <c r="B366" s="6">
        <f>IF(MOD(表格1[[#This Row],[期數]],12)=0,B365+1,B365)</f>
        <v>94</v>
      </c>
      <c r="C366" s="1">
        <f>IF(表格1[[#This Row],[期數]]&lt;173,第1個月金額-表格1[[#This Row],[利息]],第174個月金額)</f>
        <v>18200</v>
      </c>
      <c r="D366" s="1">
        <f t="shared" si="15"/>
        <v>12115.357424774194</v>
      </c>
      <c r="E366" s="1">
        <f>E365+表格1[[#This Row],[每月撥款]]+表格1[[#This Row],[利息]]</f>
        <v>9503961.392088009</v>
      </c>
      <c r="G366" s="1">
        <f>表格1[[#This Row],[期數]]</f>
        <v>348</v>
      </c>
      <c r="H366" s="1">
        <f>表格1[[#This Row],[每月撥款]]</f>
        <v>18200</v>
      </c>
      <c r="I366" s="1">
        <f t="shared" si="16"/>
        <v>13757.081542249804</v>
      </c>
      <c r="J366" s="1">
        <f t="shared" si="17"/>
        <v>33334.944307337428</v>
      </c>
      <c r="K366" s="1">
        <f>K365+表格3[[#This Row],[收益]]-表格3[[#This Row],[每月撥款]]-表格3[[#This Row],[租金]]</f>
        <v>8291864.4783385703</v>
      </c>
    </row>
    <row r="367" spans="1:11" x14ac:dyDescent="0.6">
      <c r="A367" s="6">
        <v>349</v>
      </c>
      <c r="B367" s="6">
        <f>IF(MOD(表格1[[#This Row],[期數]],12)=0,B366+1,B366)</f>
        <v>94</v>
      </c>
      <c r="C367" s="1">
        <f>IF(表格1[[#This Row],[期數]]&lt;173,第1個月金額-表格1[[#This Row],[利息]],第174個月金額)</f>
        <v>18200</v>
      </c>
      <c r="D367" s="1">
        <f t="shared" si="15"/>
        <v>12154.126172236056</v>
      </c>
      <c r="E367" s="1">
        <f>E366+表格1[[#This Row],[每月撥款]]+表格1[[#This Row],[利息]]</f>
        <v>9534315.5182602443</v>
      </c>
      <c r="G367" s="1">
        <f>表格1[[#This Row],[期數]]</f>
        <v>349</v>
      </c>
      <c r="H367" s="1">
        <f>表格1[[#This Row],[每月撥款]]</f>
        <v>18200</v>
      </c>
      <c r="I367" s="1">
        <f t="shared" si="16"/>
        <v>13694.688330480476</v>
      </c>
      <c r="J367" s="1">
        <f t="shared" si="17"/>
        <v>33362.596914179972</v>
      </c>
      <c r="K367" s="1">
        <f>K366+表格3[[#This Row],[收益]]-表格3[[#This Row],[每月撥款]]-表格3[[#This Row],[租金]]</f>
        <v>8253996.5697548715</v>
      </c>
    </row>
    <row r="368" spans="1:11" x14ac:dyDescent="0.6">
      <c r="A368" s="6">
        <v>350</v>
      </c>
      <c r="B368" s="6">
        <f>IF(MOD(表格1[[#This Row],[期數]],12)=0,B367+1,B367)</f>
        <v>94</v>
      </c>
      <c r="C368" s="1">
        <f>IF(表格1[[#This Row],[期數]]&lt;173,第1個月金額-表格1[[#This Row],[利息]],第174個月金額)</f>
        <v>18200</v>
      </c>
      <c r="D368" s="1">
        <f t="shared" si="15"/>
        <v>12192.944499050014</v>
      </c>
      <c r="E368" s="1">
        <f>E367+表格1[[#This Row],[每月撥款]]+表格1[[#This Row],[利息]]</f>
        <v>9564708.4627592936</v>
      </c>
      <c r="G368" s="1">
        <f>表格1[[#This Row],[期數]]</f>
        <v>350</v>
      </c>
      <c r="H368" s="1">
        <f>表格1[[#This Row],[每月撥款]]</f>
        <v>18200</v>
      </c>
      <c r="I368" s="1">
        <f t="shared" si="16"/>
        <v>13632.146400720814</v>
      </c>
      <c r="J368" s="1">
        <f t="shared" si="17"/>
        <v>33390.272459913853</v>
      </c>
      <c r="K368" s="1">
        <f>K367+表格3[[#This Row],[收益]]-表格3[[#This Row],[每月撥款]]-表格3[[#This Row],[租金]]</f>
        <v>8216038.4436956784</v>
      </c>
    </row>
    <row r="369" spans="1:11" x14ac:dyDescent="0.6">
      <c r="A369" s="6">
        <v>351</v>
      </c>
      <c r="B369" s="6">
        <f>IF(MOD(表格1[[#This Row],[期數]],12)=0,B368+1,B368)</f>
        <v>94</v>
      </c>
      <c r="C369" s="1">
        <f>IF(表格1[[#This Row],[期數]]&lt;173,第1個月金額-表格1[[#This Row],[利息]],第174個月金額)</f>
        <v>18200</v>
      </c>
      <c r="D369" s="1">
        <f t="shared" si="15"/>
        <v>12231.812468620548</v>
      </c>
      <c r="E369" s="1">
        <f>E368+表格1[[#This Row],[每月撥款]]+表格1[[#This Row],[利息]]</f>
        <v>9595140.2752279136</v>
      </c>
      <c r="G369" s="1">
        <f>表格1[[#This Row],[期數]]</f>
        <v>351</v>
      </c>
      <c r="H369" s="1">
        <f>表格1[[#This Row],[每月撥款]]</f>
        <v>18200</v>
      </c>
      <c r="I369" s="1">
        <f t="shared" si="16"/>
        <v>13569.45546946552</v>
      </c>
      <c r="J369" s="1">
        <f t="shared" si="17"/>
        <v>33417.970963567757</v>
      </c>
      <c r="K369" s="1">
        <f>K368+表格3[[#This Row],[收益]]-表格3[[#This Row],[每月撥款]]-表格3[[#This Row],[租金]]</f>
        <v>8177989.9282015767</v>
      </c>
    </row>
    <row r="370" spans="1:11" x14ac:dyDescent="0.6">
      <c r="A370" s="6">
        <v>352</v>
      </c>
      <c r="B370" s="6">
        <f>IF(MOD(表格1[[#This Row],[期數]],12)=0,B369+1,B369)</f>
        <v>94</v>
      </c>
      <c r="C370" s="1">
        <f>IF(表格1[[#This Row],[期數]]&lt;173,第1個月金額-表格1[[#This Row],[利息]],第174個月金額)</f>
        <v>18200</v>
      </c>
      <c r="D370" s="1">
        <f t="shared" si="15"/>
        <v>12270.730144433221</v>
      </c>
      <c r="E370" s="1">
        <f>E369+表格1[[#This Row],[每月撥款]]+表格1[[#This Row],[利息]]</f>
        <v>9625611.0053723473</v>
      </c>
      <c r="G370" s="1">
        <f>表格1[[#This Row],[期數]]</f>
        <v>352</v>
      </c>
      <c r="H370" s="1">
        <f>表格1[[#This Row],[每月撥款]]</f>
        <v>18200</v>
      </c>
      <c r="I370" s="1">
        <f t="shared" si="16"/>
        <v>13506.61525270964</v>
      </c>
      <c r="J370" s="1">
        <f t="shared" si="17"/>
        <v>33445.692444186148</v>
      </c>
      <c r="K370" s="1">
        <f>K369+表格3[[#This Row],[收益]]-表格3[[#This Row],[每月撥款]]-表格3[[#This Row],[租金]]</f>
        <v>8139850.8510101009</v>
      </c>
    </row>
    <row r="371" spans="1:11" x14ac:dyDescent="0.6">
      <c r="A371" s="6">
        <v>353</v>
      </c>
      <c r="B371" s="6">
        <f>IF(MOD(表格1[[#This Row],[期數]],12)=0,B370+1,B370)</f>
        <v>94</v>
      </c>
      <c r="C371" s="1">
        <f>IF(表格1[[#This Row],[期數]]&lt;173,第1個月金額-表格1[[#This Row],[利息]],第174個月金額)</f>
        <v>18200</v>
      </c>
      <c r="D371" s="1">
        <f t="shared" si="15"/>
        <v>12309.697590054782</v>
      </c>
      <c r="E371" s="1">
        <f>E370+表格1[[#This Row],[每月撥款]]+表格1[[#This Row],[利息]]</f>
        <v>9656120.7029624023</v>
      </c>
      <c r="G371" s="1">
        <f>表格1[[#This Row],[期數]]</f>
        <v>353</v>
      </c>
      <c r="H371" s="1">
        <f>表格1[[#This Row],[每月撥款]]</f>
        <v>18200</v>
      </c>
      <c r="I371" s="1">
        <f t="shared" si="16"/>
        <v>13443.625465947707</v>
      </c>
      <c r="J371" s="1">
        <f t="shared" si="17"/>
        <v>33473.436920829299</v>
      </c>
      <c r="K371" s="1">
        <f>K370+表格3[[#This Row],[收益]]-表格3[[#This Row],[每月撥款]]-表格3[[#This Row],[租金]]</f>
        <v>8101621.0395552199</v>
      </c>
    </row>
    <row r="372" spans="1:11" x14ac:dyDescent="0.6">
      <c r="A372" s="6">
        <v>354</v>
      </c>
      <c r="B372" s="6">
        <f>IF(MOD(表格1[[#This Row],[期數]],12)=0,B371+1,B371)</f>
        <v>94</v>
      </c>
      <c r="C372" s="1">
        <f>IF(表格1[[#This Row],[期數]]&lt;173,第1個月金額-表格1[[#This Row],[利息]],第174個月金額)</f>
        <v>18200</v>
      </c>
      <c r="D372" s="1">
        <f t="shared" si="15"/>
        <v>12348.714869133271</v>
      </c>
      <c r="E372" s="1">
        <f>E371+表格1[[#This Row],[每月撥款]]+表格1[[#This Row],[利息]]</f>
        <v>9686669.4178315364</v>
      </c>
      <c r="G372" s="1">
        <f>表格1[[#This Row],[期數]]</f>
        <v>354</v>
      </c>
      <c r="H372" s="1">
        <f>表格1[[#This Row],[每月撥款]]</f>
        <v>18200</v>
      </c>
      <c r="I372" s="1">
        <f t="shared" si="16"/>
        <v>13380.485824172889</v>
      </c>
      <c r="J372" s="1">
        <f t="shared" si="17"/>
        <v>33501.204412573286</v>
      </c>
      <c r="K372" s="1">
        <f>K371+表格3[[#This Row],[收益]]-表格3[[#This Row],[每月撥款]]-表格3[[#This Row],[租金]]</f>
        <v>8063300.3209668202</v>
      </c>
    </row>
    <row r="373" spans="1:11" x14ac:dyDescent="0.6">
      <c r="A373" s="6">
        <v>355</v>
      </c>
      <c r="B373" s="6">
        <f>IF(MOD(表格1[[#This Row],[期數]],12)=0,B372+1,B372)</f>
        <v>94</v>
      </c>
      <c r="C373" s="1">
        <f>IF(表格1[[#This Row],[期數]]&lt;173,第1個月金額-表格1[[#This Row],[利息]],第174個月金額)</f>
        <v>18200</v>
      </c>
      <c r="D373" s="1">
        <f t="shared" si="15"/>
        <v>12387.782045398131</v>
      </c>
      <c r="E373" s="1">
        <f>E372+表格1[[#This Row],[每月撥款]]+表格1[[#This Row],[利息]]</f>
        <v>9717257.1998769343</v>
      </c>
      <c r="G373" s="1">
        <f>表格1[[#This Row],[期數]]</f>
        <v>355</v>
      </c>
      <c r="H373" s="1">
        <f>表格1[[#This Row],[每月撥款]]</f>
        <v>18200</v>
      </c>
      <c r="I373" s="1">
        <f t="shared" si="16"/>
        <v>13317.196041876143</v>
      </c>
      <c r="J373" s="1">
        <f t="shared" si="17"/>
        <v>33528.994938510019</v>
      </c>
      <c r="K373" s="1">
        <f>K372+表格3[[#This Row],[收益]]-表格3[[#This Row],[每月撥款]]-表格3[[#This Row],[租金]]</f>
        <v>8024888.5220701862</v>
      </c>
    </row>
    <row r="374" spans="1:11" x14ac:dyDescent="0.6">
      <c r="A374" s="6">
        <v>356</v>
      </c>
      <c r="B374" s="6">
        <f>IF(MOD(表格1[[#This Row],[期數]],12)=0,B373+1,B373)</f>
        <v>94</v>
      </c>
      <c r="C374" s="1">
        <f>IF(表格1[[#This Row],[期數]]&lt;173,第1個月金額-表格1[[#This Row],[利息]],第174個月金額)</f>
        <v>18200</v>
      </c>
      <c r="D374" s="1">
        <f t="shared" si="15"/>
        <v>12426.899182660296</v>
      </c>
      <c r="E374" s="1">
        <f>E373+表格1[[#This Row],[每月撥款]]+表格1[[#This Row],[利息]]</f>
        <v>9747884.0990595948</v>
      </c>
      <c r="G374" s="1">
        <f>表格1[[#This Row],[期數]]</f>
        <v>356</v>
      </c>
      <c r="H374" s="1">
        <f>表格1[[#This Row],[每月撥款]]</f>
        <v>18200</v>
      </c>
      <c r="I374" s="1">
        <f t="shared" si="16"/>
        <v>13253.755833045341</v>
      </c>
      <c r="J374" s="1">
        <f t="shared" si="17"/>
        <v>33556.808517747231</v>
      </c>
      <c r="K374" s="1">
        <f>K373+表格3[[#This Row],[收益]]-表格3[[#This Row],[每月撥款]]-表格3[[#This Row],[租金]]</f>
        <v>7986385.4693854842</v>
      </c>
    </row>
    <row r="375" spans="1:11" x14ac:dyDescent="0.6">
      <c r="A375" s="6">
        <v>357</v>
      </c>
      <c r="B375" s="6">
        <f>IF(MOD(表格1[[#This Row],[期數]],12)=0,B374+1,B374)</f>
        <v>94</v>
      </c>
      <c r="C375" s="1">
        <f>IF(表格1[[#This Row],[期數]]&lt;173,第1個月金額-表格1[[#This Row],[利息]],第174個月金額)</f>
        <v>18200</v>
      </c>
      <c r="D375" s="1">
        <f t="shared" si="15"/>
        <v>12466.06634481231</v>
      </c>
      <c r="E375" s="1">
        <f>E374+表格1[[#This Row],[每月撥款]]+表格1[[#This Row],[利息]]</f>
        <v>9778550.1654044073</v>
      </c>
      <c r="G375" s="1">
        <f>表格1[[#This Row],[期數]]</f>
        <v>357</v>
      </c>
      <c r="H375" s="1">
        <f>表格1[[#This Row],[每月撥款]]</f>
        <v>18200</v>
      </c>
      <c r="I375" s="1">
        <f t="shared" si="16"/>
        <v>13190.164911164438</v>
      </c>
      <c r="J375" s="1">
        <f t="shared" si="17"/>
        <v>33584.645169408519</v>
      </c>
      <c r="K375" s="1">
        <f>K374+表格3[[#This Row],[收益]]-表格3[[#This Row],[每月撥款]]-表格3[[#This Row],[租金]]</f>
        <v>7947790.9891272411</v>
      </c>
    </row>
    <row r="376" spans="1:11" x14ac:dyDescent="0.6">
      <c r="A376" s="6">
        <v>358</v>
      </c>
      <c r="B376" s="6">
        <f>IF(MOD(表格1[[#This Row],[期數]],12)=0,B375+1,B375)</f>
        <v>94</v>
      </c>
      <c r="C376" s="1">
        <f>IF(表格1[[#This Row],[期數]]&lt;173,第1個月金額-表格1[[#This Row],[利息]],第174個月金額)</f>
        <v>18200</v>
      </c>
      <c r="D376" s="1">
        <f t="shared" si="15"/>
        <v>12505.283595828429</v>
      </c>
      <c r="E376" s="1">
        <f>E375+表格1[[#This Row],[每月撥款]]+表格1[[#This Row],[利息]]</f>
        <v>9809255.4490002356</v>
      </c>
      <c r="G376" s="1">
        <f>表格1[[#This Row],[期數]]</f>
        <v>358</v>
      </c>
      <c r="H376" s="1">
        <f>表格1[[#This Row],[每月撥款]]</f>
        <v>18200</v>
      </c>
      <c r="I376" s="1">
        <f t="shared" si="16"/>
        <v>13126.422989212595</v>
      </c>
      <c r="J376" s="1">
        <f t="shared" si="17"/>
        <v>33612.504912633332</v>
      </c>
      <c r="K376" s="1">
        <f>K375+表格3[[#This Row],[收益]]-表格3[[#This Row],[每月撥款]]-表格3[[#This Row],[租金]]</f>
        <v>7909104.9072038205</v>
      </c>
    </row>
    <row r="377" spans="1:11" x14ac:dyDescent="0.6">
      <c r="A377" s="6">
        <v>359</v>
      </c>
      <c r="B377" s="6">
        <f>IF(MOD(表格1[[#This Row],[期數]],12)=0,B376+1,B376)</f>
        <v>94</v>
      </c>
      <c r="C377" s="1">
        <f>IF(表格1[[#This Row],[期數]]&lt;173,第1個月金額-表格1[[#This Row],[利息]],第174個月金額)</f>
        <v>18200</v>
      </c>
      <c r="D377" s="1">
        <f t="shared" si="15"/>
        <v>12544.550999764717</v>
      </c>
      <c r="E377" s="1">
        <f>E376+表格1[[#This Row],[每月撥款]]+表格1[[#This Row],[利息]]</f>
        <v>9840000</v>
      </c>
      <c r="G377" s="1">
        <f>表格1[[#This Row],[期數]]</f>
        <v>359</v>
      </c>
      <c r="H377" s="1">
        <f>表格1[[#This Row],[每月撥款]]</f>
        <v>18200</v>
      </c>
      <c r="I377" s="1">
        <f t="shared" si="16"/>
        <v>13062.529779663319</v>
      </c>
      <c r="J377" s="1">
        <f t="shared" si="17"/>
        <v>33640.387766577012</v>
      </c>
      <c r="K377" s="1">
        <f>K376+表格3[[#This Row],[收益]]-表格3[[#This Row],[每月撥款]]-表格3[[#This Row],[租金]]</f>
        <v>7870327.0492169065</v>
      </c>
    </row>
    <row r="378" spans="1:11" ht="16.8" thickBot="1" x14ac:dyDescent="0.65"/>
    <row r="379" spans="1:11" ht="16.8" thickTop="1" x14ac:dyDescent="0.6">
      <c r="D379" s="9" t="s">
        <v>20</v>
      </c>
      <c r="E379" s="8">
        <f>房屋現值-E377</f>
        <v>8160000</v>
      </c>
    </row>
  </sheetData>
  <phoneticPr fontId="1" type="noConversion"/>
  <pageMargins left="0.7" right="0.7" top="0.75" bottom="0.75" header="0.3" footer="0.3"/>
  <ignoredErrors>
    <ignoredError sqref="C18 C19:C377" calculatedColumn="1"/>
  </ignoredErrors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7</vt:i4>
      </vt:variant>
    </vt:vector>
  </HeadingPairs>
  <TitlesOfParts>
    <vt:vector size="8" baseType="lpstr">
      <vt:lpstr>工作表1</vt:lpstr>
      <vt:lpstr>投資報酬率</vt:lpstr>
      <vt:lpstr>房屋現值</vt:lpstr>
      <vt:lpstr>第174個月金額</vt:lpstr>
      <vt:lpstr>第1個月金額</vt:lpstr>
      <vt:lpstr>貸款年數</vt:lpstr>
      <vt:lpstr>貸款利率</vt:lpstr>
      <vt:lpstr>貸款金額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2019-12-10T03:57:18Z</dcterms:created>
  <dcterms:modified xsi:type="dcterms:W3CDTF">2019-12-11T00:23:33Z</dcterms:modified>
</cp:coreProperties>
</file>