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186\"/>
    </mc:Choice>
  </mc:AlternateContent>
  <bookViews>
    <workbookView xWindow="0" yWindow="0" windowWidth="28800" windowHeight="12390"/>
  </bookViews>
  <sheets>
    <sheet name="工作表1" sheetId="1" r:id="rId1"/>
  </sheets>
  <definedNames>
    <definedName name="平均餘命">工作表1!$B$4</definedName>
    <definedName name="投資報酬率">工作表1!$B$3</definedName>
    <definedName name="每年費用">工作表1!$B$1</definedName>
    <definedName name="退休準備金">工作表1!$B$5</definedName>
    <definedName name="通貨膨脹率">工作表1!$B$2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H9" i="1"/>
  <c r="I10" i="1"/>
  <c r="J10" i="1" s="1"/>
  <c r="K10" i="1" s="1"/>
  <c r="L10" i="1" s="1"/>
  <c r="M10" i="1" s="1"/>
  <c r="M9" i="1" s="1"/>
  <c r="B12" i="1"/>
  <c r="J9" i="1" l="1"/>
  <c r="K9" i="1"/>
  <c r="I9" i="1"/>
  <c r="L9" i="1"/>
  <c r="A47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G9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A48" i="1" l="1"/>
  <c r="B36" i="1"/>
  <c r="A49" i="1" l="1"/>
  <c r="B37" i="1"/>
  <c r="A50" i="1" l="1"/>
  <c r="B38" i="1"/>
  <c r="A51" i="1" l="1"/>
  <c r="B39" i="1"/>
  <c r="A52" i="1" l="1"/>
  <c r="B40" i="1"/>
  <c r="A53" i="1" l="1"/>
  <c r="B41" i="1"/>
  <c r="B53" i="1" l="1"/>
  <c r="D53" i="1"/>
  <c r="A54" i="1"/>
  <c r="C53" i="1"/>
  <c r="B42" i="1"/>
  <c r="B54" i="1" l="1"/>
  <c r="A55" i="1"/>
  <c r="D54" i="1"/>
  <c r="C54" i="1"/>
  <c r="B43" i="1"/>
  <c r="B55" i="1" l="1"/>
  <c r="D55" i="1"/>
  <c r="A56" i="1"/>
  <c r="C55" i="1"/>
  <c r="B44" i="1"/>
  <c r="B56" i="1" l="1"/>
  <c r="A57" i="1"/>
  <c r="D56" i="1"/>
  <c r="C56" i="1"/>
  <c r="B45" i="1"/>
  <c r="B46" i="1" s="1"/>
  <c r="B47" i="1" s="1"/>
  <c r="B48" i="1" s="1"/>
  <c r="B49" i="1" s="1"/>
  <c r="B50" i="1" s="1"/>
  <c r="B51" i="1" s="1"/>
  <c r="B52" i="1" s="1"/>
  <c r="B57" i="1" l="1"/>
  <c r="D57" i="1"/>
  <c r="A58" i="1"/>
  <c r="C57" i="1"/>
  <c r="B58" i="1" l="1"/>
  <c r="A59" i="1"/>
  <c r="D58" i="1"/>
  <c r="C58" i="1"/>
  <c r="B59" i="1" l="1"/>
  <c r="D59" i="1"/>
  <c r="A60" i="1"/>
  <c r="C59" i="1"/>
  <c r="B60" i="1" l="1"/>
  <c r="A61" i="1"/>
  <c r="D60" i="1"/>
  <c r="C60" i="1"/>
  <c r="B61" i="1" l="1"/>
  <c r="D61" i="1"/>
  <c r="C61" i="1"/>
  <c r="B5" i="1" l="1"/>
  <c r="C12" i="1" s="1"/>
  <c r="D12" i="1" s="1"/>
  <c r="C13" i="1" s="1"/>
  <c r="D13" i="1" s="1"/>
  <c r="C14" i="1" s="1"/>
  <c r="D14" i="1" s="1"/>
  <c r="C15" i="1" s="1"/>
  <c r="D15" i="1" s="1"/>
  <c r="C16" i="1" s="1"/>
  <c r="D16" i="1" s="1"/>
  <c r="C17" i="1" s="1"/>
  <c r="D17" i="1" s="1"/>
  <c r="G10" i="1" l="1"/>
  <c r="C18" i="1"/>
  <c r="D18" i="1" s="1"/>
  <c r="C19" i="1" l="1"/>
  <c r="D19" i="1" s="1"/>
  <c r="C20" i="1" l="1"/>
  <c r="D20" i="1" s="1"/>
  <c r="C21" i="1" l="1"/>
  <c r="D21" i="1" s="1"/>
  <c r="C22" i="1" l="1"/>
  <c r="D22" i="1" s="1"/>
  <c r="C23" i="1" l="1"/>
  <c r="D23" i="1" s="1"/>
  <c r="C24" i="1" l="1"/>
  <c r="D24" i="1" s="1"/>
  <c r="C25" i="1" l="1"/>
  <c r="D25" i="1" s="1"/>
  <c r="C26" i="1" l="1"/>
  <c r="D26" i="1" s="1"/>
  <c r="C27" i="1" l="1"/>
  <c r="D27" i="1" s="1"/>
  <c r="C28" i="1" l="1"/>
  <c r="D28" i="1" s="1"/>
  <c r="C29" i="1" l="1"/>
  <c r="D29" i="1" s="1"/>
  <c r="C30" i="1" l="1"/>
  <c r="D30" i="1" s="1"/>
  <c r="C31" i="1" l="1"/>
  <c r="D31" i="1" s="1"/>
  <c r="C32" i="1" l="1"/>
  <c r="D32" i="1" s="1"/>
  <c r="C33" i="1" l="1"/>
  <c r="D33" i="1" s="1"/>
  <c r="C34" i="1" l="1"/>
  <c r="D34" i="1" s="1"/>
  <c r="C35" i="1" l="1"/>
  <c r="D35" i="1" s="1"/>
  <c r="C36" i="1" l="1"/>
  <c r="D36" i="1" s="1"/>
  <c r="C37" i="1" l="1"/>
  <c r="D37" i="1" s="1"/>
  <c r="C38" i="1" l="1"/>
  <c r="D38" i="1" s="1"/>
  <c r="C39" i="1" l="1"/>
  <c r="D39" i="1" s="1"/>
  <c r="C40" i="1" l="1"/>
  <c r="D40" i="1" s="1"/>
  <c r="C41" i="1" l="1"/>
  <c r="D41" i="1" s="1"/>
  <c r="C42" i="1" l="1"/>
  <c r="D42" i="1" s="1"/>
  <c r="C43" i="1" l="1"/>
  <c r="D43" i="1" s="1"/>
  <c r="C44" i="1" l="1"/>
  <c r="D44" i="1" s="1"/>
  <c r="C45" i="1" l="1"/>
  <c r="D45" i="1" s="1"/>
  <c r="C46" i="1" l="1"/>
  <c r="D46" i="1" s="1"/>
  <c r="C47" i="1" l="1"/>
  <c r="D47" i="1" s="1"/>
  <c r="C48" i="1" l="1"/>
  <c r="D48" i="1" s="1"/>
  <c r="C49" i="1" l="1"/>
  <c r="D49" i="1" s="1"/>
  <c r="C50" i="1" l="1"/>
  <c r="D50" i="1" s="1"/>
  <c r="C51" i="1" l="1"/>
  <c r="D51" i="1" s="1"/>
  <c r="C52" i="1" l="1"/>
  <c r="D52" i="1" s="1"/>
</calcChain>
</file>

<file path=xl/sharedStrings.xml><?xml version="1.0" encoding="utf-8"?>
<sst xmlns="http://schemas.openxmlformats.org/spreadsheetml/2006/main" count="13" uniqueCount="11">
  <si>
    <t>年齡</t>
    <phoneticPr fontId="2" type="noConversion"/>
  </si>
  <si>
    <t>通貨膨脹率</t>
    <phoneticPr fontId="2" type="noConversion"/>
  </si>
  <si>
    <t>每年費用</t>
    <phoneticPr fontId="2" type="noConversion"/>
  </si>
  <si>
    <t>投資報酬率</t>
    <phoneticPr fontId="2" type="noConversion"/>
  </si>
  <si>
    <t>退休準備金</t>
    <phoneticPr fontId="2" type="noConversion"/>
  </si>
  <si>
    <t>投資獲利</t>
    <phoneticPr fontId="2" type="noConversion"/>
  </si>
  <si>
    <t>每年費用</t>
    <phoneticPr fontId="2" type="noConversion"/>
  </si>
  <si>
    <t>平均餘命</t>
    <phoneticPr fontId="2" type="noConversion"/>
  </si>
  <si>
    <t>歲</t>
    <phoneticPr fontId="2" type="noConversion"/>
  </si>
  <si>
    <t>元</t>
    <phoneticPr fontId="2" type="noConversion"/>
  </si>
  <si>
    <t>歲末餘額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</si>
</sst>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3" formatCode="_-* #,##0.00_-;\-* #,##0.00_-;_-* &quot;-&quot;??_-;_-@_-"/>
    <numFmt numFmtId="176" formatCode="#,##0_ ;[Red]\-#,##0\ "/>
    <numFmt numFmtId="177" formatCode="0.000%"/>
    <numFmt numFmtId="178" formatCode="0.0%"/>
    <numFmt numFmtId="179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3" borderId="1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8" fontId="4" fillId="2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3" borderId="5" xfId="0" applyNumberFormat="1" applyFont="1" applyFill="1" applyBorder="1">
      <alignment vertical="center"/>
    </xf>
    <xf numFmtId="178" fontId="4" fillId="2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1" applyNumberFormat="1" applyFont="1">
      <alignment vertical="center"/>
    </xf>
    <xf numFmtId="0" fontId="3" fillId="5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0" fontId="3" fillId="4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9" fontId="4" fillId="2" borderId="3" xfId="2" applyNumberFormat="1" applyFont="1" applyFill="1" applyBorder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8" fontId="3" fillId="0" borderId="0" xfId="0" applyNumberFormat="1" applyFont="1">
      <alignment vertical="center"/>
    </xf>
  </cellXfs>
  <cellStyles count="3">
    <cellStyle name="一般" xfId="0" builtinId="0"/>
    <cellStyle name="千分位" xfId="2" builtinId="3"/>
    <cellStyle name="百分比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8283</xdr:colOff>
      <xdr:row>0</xdr:row>
      <xdr:rowOff>132522</xdr:rowOff>
    </xdr:from>
    <xdr:to>
      <xdr:col>8</xdr:col>
      <xdr:colOff>481634</xdr:colOff>
      <xdr:row>5</xdr:row>
      <xdr:rowOff>157784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413" y="132522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11:D61" totalsRowShown="0" headerRowDxfId="5" dataDxfId="4">
  <tableColumns count="4">
    <tableColumn id="1" name="年齡" dataDxfId="3">
      <calculatedColumnFormula>A11+1</calculatedColumnFormula>
    </tableColumn>
    <tableColumn id="2" name="每年費用" dataDxfId="2">
      <calculatedColumnFormula>B11*(1+通貨膨脹率)</calculatedColumnFormula>
    </tableColumn>
    <tableColumn id="3" name="投資獲利" dataDxfId="1">
      <calculatedColumnFormula>D11*投資報酬率</calculatedColumnFormula>
    </tableColumn>
    <tableColumn id="4" name="歲末餘額" dataDxfId="0">
      <calculatedColumnFormula>D11+C12-B12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15" zoomScaleNormal="115" workbookViewId="0">
      <selection activeCell="F25" sqref="F25"/>
    </sheetView>
  </sheetViews>
  <sheetFormatPr defaultRowHeight="15.75" x14ac:dyDescent="0.25"/>
  <cols>
    <col min="1" max="1" width="12.25" style="1" customWidth="1"/>
    <col min="2" max="2" width="14.5" style="1" bestFit="1" customWidth="1"/>
    <col min="3" max="3" width="11.625" style="1" bestFit="1" customWidth="1"/>
    <col min="4" max="4" width="15" style="1" bestFit="1" customWidth="1"/>
    <col min="5" max="6" width="9" style="1"/>
    <col min="7" max="7" width="12.5" style="1" bestFit="1" customWidth="1"/>
    <col min="8" max="12" width="13.875" style="1" bestFit="1" customWidth="1"/>
    <col min="13" max="13" width="15.625" style="1" bestFit="1" customWidth="1"/>
    <col min="14" max="16384" width="9" style="1"/>
  </cols>
  <sheetData>
    <row r="1" spans="1:13" x14ac:dyDescent="0.25">
      <c r="A1" s="18" t="s">
        <v>2</v>
      </c>
      <c r="B1" s="19">
        <v>800000</v>
      </c>
      <c r="C1" s="1" t="s">
        <v>9</v>
      </c>
      <c r="H1" s="17"/>
    </row>
    <row r="2" spans="1:13" x14ac:dyDescent="0.25">
      <c r="A2" s="18" t="s">
        <v>1</v>
      </c>
      <c r="B2" s="20">
        <v>0.02</v>
      </c>
    </row>
    <row r="3" spans="1:13" x14ac:dyDescent="0.25">
      <c r="A3" s="18" t="s">
        <v>3</v>
      </c>
      <c r="B3" s="20">
        <v>6.6000000000000003E-2</v>
      </c>
    </row>
    <row r="4" spans="1:13" x14ac:dyDescent="0.25">
      <c r="A4" s="18" t="s">
        <v>7</v>
      </c>
      <c r="B4" s="19">
        <v>82</v>
      </c>
      <c r="C4" s="1" t="s">
        <v>8</v>
      </c>
    </row>
    <row r="5" spans="1:13" x14ac:dyDescent="0.25">
      <c r="A5" s="21" t="s">
        <v>4</v>
      </c>
      <c r="B5" s="22">
        <f>NPV(投資報酬率,表格1[每年費用])</f>
        <v>11085791.746440984</v>
      </c>
      <c r="C5" s="1" t="s">
        <v>9</v>
      </c>
      <c r="D5" s="26"/>
    </row>
    <row r="8" spans="1:13" ht="16.5" thickBot="1" x14ac:dyDescent="0.3">
      <c r="H8" s="25" t="s">
        <v>6</v>
      </c>
      <c r="I8" s="25"/>
      <c r="J8" s="25"/>
      <c r="K8" s="25"/>
      <c r="L8" s="25"/>
      <c r="M8" s="25"/>
    </row>
    <row r="9" spans="1:13" x14ac:dyDescent="0.25">
      <c r="B9" s="2"/>
      <c r="G9" s="8" t="str">
        <f>A3</f>
        <v>投資報酬率</v>
      </c>
      <c r="H9" s="23">
        <f>H10</f>
        <v>500000</v>
      </c>
      <c r="I9" s="23">
        <f t="shared" ref="I9:M9" si="0">I10</f>
        <v>600000</v>
      </c>
      <c r="J9" s="23">
        <f t="shared" si="0"/>
        <v>700000</v>
      </c>
      <c r="K9" s="23">
        <f t="shared" si="0"/>
        <v>800000</v>
      </c>
      <c r="L9" s="23">
        <f t="shared" si="0"/>
        <v>900000</v>
      </c>
      <c r="M9" s="23">
        <f t="shared" si="0"/>
        <v>1000000</v>
      </c>
    </row>
    <row r="10" spans="1:13" hidden="1" x14ac:dyDescent="0.25">
      <c r="B10" s="2"/>
      <c r="G10" s="9">
        <f>退休準備金</f>
        <v>11085791.746440984</v>
      </c>
      <c r="H10" s="6">
        <v>500000</v>
      </c>
      <c r="I10" s="6">
        <f>H10+100000</f>
        <v>600000</v>
      </c>
      <c r="J10" s="6">
        <f t="shared" ref="J10:M10" si="1">I10+100000</f>
        <v>700000</v>
      </c>
      <c r="K10" s="6">
        <f t="shared" si="1"/>
        <v>800000</v>
      </c>
      <c r="L10" s="6">
        <f t="shared" si="1"/>
        <v>900000</v>
      </c>
      <c r="M10" s="6">
        <f t="shared" si="1"/>
        <v>1000000</v>
      </c>
    </row>
    <row r="11" spans="1:13" x14ac:dyDescent="0.25">
      <c r="A11" s="3" t="s">
        <v>0</v>
      </c>
      <c r="B11" s="3" t="s">
        <v>2</v>
      </c>
      <c r="C11" s="3" t="s">
        <v>5</v>
      </c>
      <c r="D11" s="3" t="s">
        <v>10</v>
      </c>
      <c r="G11" s="10">
        <v>0.01</v>
      </c>
      <c r="H11" s="5">
        <f t="dataTable" ref="H11:M29" dt2D="1" dtr="1" r1="B1" r2="B3"/>
        <v>12716578.565245008</v>
      </c>
      <c r="I11" s="5">
        <v>15259894.278294016</v>
      </c>
      <c r="J11" s="5">
        <v>17803209.991343018</v>
      </c>
      <c r="K11" s="5">
        <v>20346525.704392016</v>
      </c>
      <c r="L11" s="5">
        <v>22889841.417441022</v>
      </c>
      <c r="M11" s="11">
        <v>25433157.130490016</v>
      </c>
    </row>
    <row r="12" spans="1:13" x14ac:dyDescent="0.25">
      <c r="A12" s="24">
        <v>60</v>
      </c>
      <c r="B12" s="2">
        <f>每年費用</f>
        <v>800000</v>
      </c>
      <c r="C12" s="2">
        <f>IF(表格1[[#This Row],[年齡]]="","",退休準備金*投資報酬率)</f>
        <v>731662.25526510505</v>
      </c>
      <c r="D12" s="2">
        <f>IF(表格1[[#This Row],[年齡]]="","",退休準備金+C12-B12)</f>
        <v>11017454.00170609</v>
      </c>
      <c r="G12" s="10">
        <f>G11+0.5%</f>
        <v>1.4999999999999999E-2</v>
      </c>
      <c r="H12" s="7">
        <v>11965694.631577695</v>
      </c>
      <c r="I12" s="7">
        <v>14358833.557893235</v>
      </c>
      <c r="J12" s="7">
        <v>16751972.484208778</v>
      </c>
      <c r="K12" s="7">
        <v>19145111.41052432</v>
      </c>
      <c r="L12" s="7">
        <v>21538250.336839858</v>
      </c>
      <c r="M12" s="12">
        <v>23931389.26315539</v>
      </c>
    </row>
    <row r="13" spans="1:13" x14ac:dyDescent="0.25">
      <c r="A13" s="16">
        <f t="shared" ref="A13:A44" si="2">IF(A12&gt;=平均餘命,"",A12+1)</f>
        <v>61</v>
      </c>
      <c r="B13" s="2">
        <f>IF(表格1[[#This Row],[年齡]]="","",B12*(1+通貨膨脹率))</f>
        <v>816000</v>
      </c>
      <c r="C13" s="2">
        <f>IF(表格1[[#This Row],[年齡]]="","",D12*投資報酬率)</f>
        <v>727151.96411260194</v>
      </c>
      <c r="D13" s="2">
        <f>IF(表格1[[#This Row],[年齡]]="","",D12+C13-B13)</f>
        <v>10928605.965818692</v>
      </c>
      <c r="G13" s="10">
        <f t="shared" ref="G13:G29" si="3">G12+0.5%</f>
        <v>0.02</v>
      </c>
      <c r="H13" s="5">
        <v>11274509.803921569</v>
      </c>
      <c r="I13" s="5">
        <v>13529411.764705881</v>
      </c>
      <c r="J13" s="5">
        <v>15784313.725490196</v>
      </c>
      <c r="K13" s="5">
        <v>18039215.68627451</v>
      </c>
      <c r="L13" s="5">
        <v>20294117.647058822</v>
      </c>
      <c r="M13" s="11">
        <v>22549019.607843138</v>
      </c>
    </row>
    <row r="14" spans="1:13" x14ac:dyDescent="0.25">
      <c r="A14" s="16">
        <f t="shared" si="2"/>
        <v>62</v>
      </c>
      <c r="B14" s="2">
        <f>IF(表格1[[#This Row],[年齡]]="","",B13*(1+通貨膨脹率))</f>
        <v>832320</v>
      </c>
      <c r="C14" s="2">
        <f>IF(表格1[[#This Row],[年齡]]="","",D13*投資報酬率)</f>
        <v>721287.99374403374</v>
      </c>
      <c r="D14" s="2">
        <f>IF(表格1[[#This Row],[年齡]]="","",D13+C14-B14)</f>
        <v>10817573.959562726</v>
      </c>
      <c r="G14" s="10">
        <f t="shared" si="3"/>
        <v>2.5000000000000001E-2</v>
      </c>
      <c r="H14" s="7">
        <v>10637554.231519204</v>
      </c>
      <c r="I14" s="7">
        <v>12765065.077823045</v>
      </c>
      <c r="J14" s="7">
        <v>14892575.924126891</v>
      </c>
      <c r="K14" s="7">
        <v>17020086.770430733</v>
      </c>
      <c r="L14" s="7">
        <v>19147597.616734572</v>
      </c>
      <c r="M14" s="12">
        <v>21275108.463038407</v>
      </c>
    </row>
    <row r="15" spans="1:13" x14ac:dyDescent="0.25">
      <c r="A15" s="16">
        <f t="shared" si="2"/>
        <v>63</v>
      </c>
      <c r="B15" s="2">
        <f>IF(表格1[[#This Row],[年齡]]="","",B14*(1+通貨膨脹率))</f>
        <v>848966.4</v>
      </c>
      <c r="C15" s="2">
        <f>IF(表格1[[#This Row],[年齡]]="","",D14*投資報酬率)</f>
        <v>713959.88133113994</v>
      </c>
      <c r="D15" s="2">
        <f>IF(表格1[[#This Row],[年齡]]="","",D14+C15-B15)</f>
        <v>10682567.440893866</v>
      </c>
      <c r="G15" s="10">
        <f t="shared" si="3"/>
        <v>3.0000000000000002E-2</v>
      </c>
      <c r="H15" s="5">
        <v>10049907.736468097</v>
      </c>
      <c r="I15" s="5">
        <v>12059889.283761721</v>
      </c>
      <c r="J15" s="5">
        <v>14069870.831055341</v>
      </c>
      <c r="K15" s="5">
        <v>16079852.378348961</v>
      </c>
      <c r="L15" s="5">
        <v>18089833.925642584</v>
      </c>
      <c r="M15" s="11">
        <v>20099815.472936194</v>
      </c>
    </row>
    <row r="16" spans="1:13" x14ac:dyDescent="0.25">
      <c r="A16" s="16">
        <f t="shared" si="2"/>
        <v>64</v>
      </c>
      <c r="B16" s="2">
        <f>IF(表格1[[#This Row],[年齡]]="","",B15*(1+通貨膨脹率))</f>
        <v>865945.728</v>
      </c>
      <c r="C16" s="2">
        <f>IF(表格1[[#This Row],[年齡]]="","",D15*投資報酬率)</f>
        <v>705049.45109899517</v>
      </c>
      <c r="D16" s="2">
        <f>IF(表格1[[#This Row],[年齡]]="","",D15+C16-B16)</f>
        <v>10521671.163992861</v>
      </c>
      <c r="G16" s="10">
        <f t="shared" si="3"/>
        <v>3.5000000000000003E-2</v>
      </c>
      <c r="H16" s="7">
        <v>9507140.5979331825</v>
      </c>
      <c r="I16" s="7">
        <v>11408568.71751982</v>
      </c>
      <c r="J16" s="7">
        <v>13309996.837106457</v>
      </c>
      <c r="K16" s="7">
        <v>15211424.956693094</v>
      </c>
      <c r="L16" s="7">
        <v>17112853.076279741</v>
      </c>
      <c r="M16" s="12">
        <v>19014281.195866365</v>
      </c>
    </row>
    <row r="17" spans="1:13" x14ac:dyDescent="0.25">
      <c r="A17" s="16">
        <f t="shared" si="2"/>
        <v>65</v>
      </c>
      <c r="B17" s="2">
        <f>IF(表格1[[#This Row],[年齡]]="","",B16*(1+通貨膨脹率))</f>
        <v>883264.64256000007</v>
      </c>
      <c r="C17" s="2">
        <f>IF(表格1[[#This Row],[年齡]]="","",D16*投資報酬率)</f>
        <v>694430.29682352883</v>
      </c>
      <c r="D17" s="2">
        <f>IF(表格1[[#This Row],[年齡]]="","",D16+C17-B17)</f>
        <v>10332836.818256391</v>
      </c>
      <c r="G17" s="10">
        <f t="shared" si="3"/>
        <v>0.04</v>
      </c>
      <c r="H17" s="5">
        <v>9005261.0881987233</v>
      </c>
      <c r="I17" s="5">
        <v>10806313.305838473</v>
      </c>
      <c r="J17" s="5">
        <v>12607365.523478216</v>
      </c>
      <c r="K17" s="5">
        <v>14408417.741117965</v>
      </c>
      <c r="L17" s="5">
        <v>16209469.958757706</v>
      </c>
      <c r="M17" s="11">
        <v>18010522.176397447</v>
      </c>
    </row>
    <row r="18" spans="1:13" x14ac:dyDescent="0.25">
      <c r="A18" s="16">
        <f t="shared" si="2"/>
        <v>66</v>
      </c>
      <c r="B18" s="2">
        <f>IF(表格1[[#This Row],[年齡]]="","",B17*(1+通貨膨脹率))</f>
        <v>900929.93541120004</v>
      </c>
      <c r="C18" s="2">
        <f>IF(表格1[[#This Row],[年齡]]="","",D17*投資報酬率)</f>
        <v>681967.2300049219</v>
      </c>
      <c r="D18" s="2">
        <f>IF(表格1[[#This Row],[年齡]]="","",D17+C18-B18)</f>
        <v>10113874.112850113</v>
      </c>
      <c r="G18" s="10">
        <f t="shared" si="3"/>
        <v>4.4999999999999998E-2</v>
      </c>
      <c r="H18" s="7">
        <v>8540668.9523168877</v>
      </c>
      <c r="I18" s="7">
        <v>10248802.742780268</v>
      </c>
      <c r="J18" s="7">
        <v>11956936.533243647</v>
      </c>
      <c r="K18" s="7">
        <v>13665070.323707024</v>
      </c>
      <c r="L18" s="7">
        <v>15373204.114170404</v>
      </c>
      <c r="M18" s="12">
        <v>17081337.904633775</v>
      </c>
    </row>
    <row r="19" spans="1:13" x14ac:dyDescent="0.25">
      <c r="A19" s="16">
        <f t="shared" si="2"/>
        <v>67</v>
      </c>
      <c r="B19" s="2">
        <f>IF(表格1[[#This Row],[年齡]]="","",B18*(1+通貨膨脹率))</f>
        <v>918948.53411942406</v>
      </c>
      <c r="C19" s="2">
        <f>IF(表格1[[#This Row],[年齡]]="","",D18*投資報酬率)</f>
        <v>667515.69144810748</v>
      </c>
      <c r="D19" s="2">
        <f>IF(表格1[[#This Row],[年齡]]="","",D18+C19-B19)</f>
        <v>9862441.2701787967</v>
      </c>
      <c r="G19" s="10">
        <f t="shared" si="3"/>
        <v>4.9999999999999996E-2</v>
      </c>
      <c r="H19" s="5">
        <v>8110114.1241203407</v>
      </c>
      <c r="I19" s="5">
        <v>9732136.9489444122</v>
      </c>
      <c r="J19" s="5">
        <v>11354159.773768481</v>
      </c>
      <c r="K19" s="5">
        <v>12976182.598592546</v>
      </c>
      <c r="L19" s="5">
        <v>14598205.423416618</v>
      </c>
      <c r="M19" s="11">
        <v>16220228.248240681</v>
      </c>
    </row>
    <row r="20" spans="1:13" x14ac:dyDescent="0.25">
      <c r="A20" s="16">
        <f t="shared" si="2"/>
        <v>68</v>
      </c>
      <c r="B20" s="2">
        <f>IF(表格1[[#This Row],[年齡]]="","",B19*(1+通貨膨脹率))</f>
        <v>937327.50480181258</v>
      </c>
      <c r="C20" s="2">
        <f>IF(表格1[[#This Row],[年齡]]="","",D19*投資報酬率)</f>
        <v>650921.12383180065</v>
      </c>
      <c r="D20" s="2">
        <f>IF(表格1[[#This Row],[年齡]]="","",D19+C20-B20)</f>
        <v>9576034.8892087862</v>
      </c>
      <c r="G20" s="10">
        <f t="shared" si="3"/>
        <v>5.4999999999999993E-2</v>
      </c>
      <c r="H20" s="7">
        <v>7710660.0592538631</v>
      </c>
      <c r="I20" s="7">
        <v>9252792.0711046383</v>
      </c>
      <c r="J20" s="7">
        <v>10794924.082955411</v>
      </c>
      <c r="K20" s="7">
        <v>12337056.094806187</v>
      </c>
      <c r="L20" s="7">
        <v>13879188.106656956</v>
      </c>
      <c r="M20" s="12">
        <v>15421320.118507726</v>
      </c>
    </row>
    <row r="21" spans="1:13" x14ac:dyDescent="0.25">
      <c r="A21" s="16">
        <f t="shared" si="2"/>
        <v>69</v>
      </c>
      <c r="B21" s="2">
        <f>IF(表格1[[#This Row],[年齡]]="","",B20*(1+通貨膨脹率))</f>
        <v>956074.05489784887</v>
      </c>
      <c r="C21" s="2">
        <f>IF(表格1[[#This Row],[年齡]]="","",D20*投資報酬率)</f>
        <v>632018.30268777988</v>
      </c>
      <c r="D21" s="2">
        <f>IF(表格1[[#This Row],[年齡]]="","",D20+C21-B21)</f>
        <v>9251979.1369987167</v>
      </c>
      <c r="G21" s="10">
        <f t="shared" si="3"/>
        <v>5.9999999999999991E-2</v>
      </c>
      <c r="H21" s="5">
        <v>7339651.1424062857</v>
      </c>
      <c r="I21" s="5">
        <v>8807581.370887544</v>
      </c>
      <c r="J21" s="5">
        <v>10275511.599368801</v>
      </c>
      <c r="K21" s="5">
        <v>11743441.827850057</v>
      </c>
      <c r="L21" s="5">
        <v>13211372.056331318</v>
      </c>
      <c r="M21" s="11">
        <v>14679302.284812571</v>
      </c>
    </row>
    <row r="22" spans="1:13" x14ac:dyDescent="0.25">
      <c r="A22" s="16">
        <f t="shared" si="2"/>
        <v>70</v>
      </c>
      <c r="B22" s="2">
        <f>IF(表格1[[#This Row],[年齡]]="","",B21*(1+通貨膨脹率))</f>
        <v>975195.53599580587</v>
      </c>
      <c r="C22" s="2">
        <f>IF(表格1[[#This Row],[年齡]]="","",D21*投資報酬率)</f>
        <v>610630.62304191536</v>
      </c>
      <c r="D22" s="2">
        <f>IF(表格1[[#This Row],[年齡]]="","",D21+C22-B22)</f>
        <v>8887414.2240448259</v>
      </c>
      <c r="G22" s="10">
        <f t="shared" si="3"/>
        <v>6.4999999999999988E-2</v>
      </c>
      <c r="H22" s="7">
        <v>6994683.6926168222</v>
      </c>
      <c r="I22" s="7">
        <v>8393620.4311401863</v>
      </c>
      <c r="J22" s="7">
        <v>9792557.1696635503</v>
      </c>
      <c r="K22" s="7">
        <v>11191493.908186914</v>
      </c>
      <c r="L22" s="7">
        <v>12590430.646710282</v>
      </c>
      <c r="M22" s="12">
        <v>13989367.385233644</v>
      </c>
    </row>
    <row r="23" spans="1:13" x14ac:dyDescent="0.25">
      <c r="A23" s="16">
        <f t="shared" si="2"/>
        <v>71</v>
      </c>
      <c r="B23" s="2">
        <f>IF(表格1[[#This Row],[年齡]]="","",B22*(1+通貨膨脹率))</f>
        <v>994699.44671572198</v>
      </c>
      <c r="C23" s="2">
        <f>IF(表格1[[#This Row],[年齡]]="","",D22*投資報酬率)</f>
        <v>586569.33878695848</v>
      </c>
      <c r="D23" s="2">
        <f>IF(表格1[[#This Row],[年齡]]="","",D22+C23-B23)</f>
        <v>8479284.1161160618</v>
      </c>
      <c r="G23" s="10">
        <f t="shared" si="3"/>
        <v>6.9999999999999993E-2</v>
      </c>
      <c r="H23" s="5">
        <v>6673580.1486946587</v>
      </c>
      <c r="I23" s="5">
        <v>8008296.1784335943</v>
      </c>
      <c r="J23" s="5">
        <v>9343012.2081725225</v>
      </c>
      <c r="K23" s="5">
        <v>10677728.237911457</v>
      </c>
      <c r="L23" s="5">
        <v>12012444.267650394</v>
      </c>
      <c r="M23" s="11">
        <v>13347160.297389317</v>
      </c>
    </row>
    <row r="24" spans="1:13" x14ac:dyDescent="0.25">
      <c r="A24" s="16">
        <f t="shared" si="2"/>
        <v>72</v>
      </c>
      <c r="B24" s="2">
        <f>IF(表格1[[#This Row],[年齡]]="","",B23*(1+通貨膨脹率))</f>
        <v>1014593.4356500364</v>
      </c>
      <c r="C24" s="2">
        <f>IF(表格1[[#This Row],[年齡]]="","",D23*投資報酬率)</f>
        <v>559632.75166366005</v>
      </c>
      <c r="D24" s="2">
        <f>IF(表格1[[#This Row],[年齡]]="","",D23+C24-B24)</f>
        <v>8024323.4321296858</v>
      </c>
      <c r="G24" s="10">
        <f t="shared" si="3"/>
        <v>7.4999999999999997E-2</v>
      </c>
      <c r="H24" s="7">
        <v>6374366.0675622579</v>
      </c>
      <c r="I24" s="7">
        <v>7649239.2810747111</v>
      </c>
      <c r="J24" s="7">
        <v>8924112.4945871625</v>
      </c>
      <c r="K24" s="7">
        <v>10198985.708099611</v>
      </c>
      <c r="L24" s="7">
        <v>11473858.921612069</v>
      </c>
      <c r="M24" s="12">
        <v>12748732.135124516</v>
      </c>
    </row>
    <row r="25" spans="1:13" x14ac:dyDescent="0.25">
      <c r="A25" s="16">
        <f t="shared" si="2"/>
        <v>73</v>
      </c>
      <c r="B25" s="2">
        <f>IF(表格1[[#This Row],[年齡]]="","",B24*(1+通貨膨脹率))</f>
        <v>1034885.3043630372</v>
      </c>
      <c r="C25" s="2">
        <f>IF(表格1[[#This Row],[年齡]]="","",D24*投資報酬率)</f>
        <v>529605.34652055928</v>
      </c>
      <c r="D25" s="2">
        <f>IF(表格1[[#This Row],[年齡]]="","",D24+C25-B25)</f>
        <v>7519043.4742872072</v>
      </c>
      <c r="G25" s="10">
        <f t="shared" si="3"/>
        <v>0.08</v>
      </c>
      <c r="H25" s="5">
        <v>6095249.6126823639</v>
      </c>
      <c r="I25" s="5">
        <v>7314299.5352188386</v>
      </c>
      <c r="J25" s="5">
        <v>8533349.4577553086</v>
      </c>
      <c r="K25" s="5">
        <v>9752399.3802917842</v>
      </c>
      <c r="L25" s="5">
        <v>10971449.30282826</v>
      </c>
      <c r="M25" s="11">
        <v>12190499.225364728</v>
      </c>
    </row>
    <row r="26" spans="1:13" x14ac:dyDescent="0.25">
      <c r="A26" s="16">
        <f t="shared" si="2"/>
        <v>74</v>
      </c>
      <c r="B26" s="2">
        <f>IF(表格1[[#This Row],[年齡]]="","",B25*(1+通貨膨脹率))</f>
        <v>1055583.010450298</v>
      </c>
      <c r="C26" s="2">
        <f>IF(表格1[[#This Row],[年齡]]="","",D25*投資報酬率)</f>
        <v>496256.86930295569</v>
      </c>
      <c r="D26" s="2">
        <f>IF(表格1[[#This Row],[年齡]]="","",D25+C26-B26)</f>
        <v>6959717.3331398647</v>
      </c>
      <c r="G26" s="10">
        <f t="shared" si="3"/>
        <v>8.5000000000000006E-2</v>
      </c>
      <c r="H26" s="7">
        <v>5834603.2485024063</v>
      </c>
      <c r="I26" s="7">
        <v>7001523.8982028887</v>
      </c>
      <c r="J26" s="7">
        <v>8168444.5479033701</v>
      </c>
      <c r="K26" s="7">
        <v>9335365.1976038516</v>
      </c>
      <c r="L26" s="7">
        <v>10502285.847304329</v>
      </c>
      <c r="M26" s="12">
        <v>11669206.497004813</v>
      </c>
    </row>
    <row r="27" spans="1:13" x14ac:dyDescent="0.25">
      <c r="A27" s="16">
        <f t="shared" si="2"/>
        <v>75</v>
      </c>
      <c r="B27" s="2">
        <f>IF(表格1[[#This Row],[年齡]]="","",B26*(1+通貨膨脹率))</f>
        <v>1076694.6706593039</v>
      </c>
      <c r="C27" s="2">
        <f>IF(表格1[[#This Row],[年齡]]="","",D26*投資報酬率)</f>
        <v>459341.34398723108</v>
      </c>
      <c r="D27" s="2">
        <f>IF(表格1[[#This Row],[年齡]]="","",D26+C27-B27)</f>
        <v>6342364.0064677922</v>
      </c>
      <c r="G27" s="10">
        <f t="shared" si="3"/>
        <v>9.0000000000000011E-2</v>
      </c>
      <c r="H27" s="5">
        <v>5590947.3907717541</v>
      </c>
      <c r="I27" s="5">
        <v>6709136.8689261088</v>
      </c>
      <c r="J27" s="5">
        <v>7827326.3470804589</v>
      </c>
      <c r="K27" s="5">
        <v>8945515.8252348099</v>
      </c>
      <c r="L27" s="5">
        <v>10063705.303389166</v>
      </c>
      <c r="M27" s="11">
        <v>11181894.781543508</v>
      </c>
    </row>
    <row r="28" spans="1:13" x14ac:dyDescent="0.25">
      <c r="A28" s="16">
        <f t="shared" si="2"/>
        <v>76</v>
      </c>
      <c r="B28" s="2">
        <f>IF(表格1[[#This Row],[年齡]]="","",B27*(1+通貨膨脹率))</f>
        <v>1098228.56407249</v>
      </c>
      <c r="C28" s="2">
        <f>IF(表格1[[#This Row],[年齡]]="","",D27*投資報酬率)</f>
        <v>418596.0244268743</v>
      </c>
      <c r="D28" s="2">
        <f>IF(表格1[[#This Row],[年齡]]="","",D27+C28-B28)</f>
        <v>5662731.4668221772</v>
      </c>
      <c r="G28" s="10">
        <f t="shared" si="3"/>
        <v>9.5000000000000015E-2</v>
      </c>
      <c r="H28" s="7">
        <v>5362935.7922905264</v>
      </c>
      <c r="I28" s="7">
        <v>6435522.9507486308</v>
      </c>
      <c r="J28" s="7">
        <v>7508110.1092067352</v>
      </c>
      <c r="K28" s="7">
        <v>8580697.2676648442</v>
      </c>
      <c r="L28" s="7">
        <v>9653284.4261229467</v>
      </c>
      <c r="M28" s="12">
        <v>10725871.584581053</v>
      </c>
    </row>
    <row r="29" spans="1:13" ht="16.5" thickBot="1" x14ac:dyDescent="0.3">
      <c r="A29" s="16">
        <f t="shared" si="2"/>
        <v>77</v>
      </c>
      <c r="B29" s="2">
        <f>IF(表格1[[#This Row],[年齡]]="","",B28*(1+通貨膨脹率))</f>
        <v>1120193.1353539398</v>
      </c>
      <c r="C29" s="2">
        <f>IF(表格1[[#This Row],[年齡]]="","",D28*投資報酬率)</f>
        <v>373740.27681026369</v>
      </c>
      <c r="D29" s="2">
        <f>IF(表格1[[#This Row],[年齡]]="","",D28+C29-B29)</f>
        <v>4916278.6082785008</v>
      </c>
      <c r="G29" s="13">
        <f t="shared" si="3"/>
        <v>0.10000000000000002</v>
      </c>
      <c r="H29" s="14">
        <v>5149342.4696749952</v>
      </c>
      <c r="I29" s="14">
        <v>6179210.9636099963</v>
      </c>
      <c r="J29" s="14">
        <v>7209079.4575449945</v>
      </c>
      <c r="K29" s="14">
        <v>8238947.9514799956</v>
      </c>
      <c r="L29" s="14">
        <v>9268816.4454149976</v>
      </c>
      <c r="M29" s="15">
        <v>10298684.93934999</v>
      </c>
    </row>
    <row r="30" spans="1:13" x14ac:dyDescent="0.25">
      <c r="A30" s="16">
        <f t="shared" si="2"/>
        <v>78</v>
      </c>
      <c r="B30" s="2">
        <f>IF(表格1[[#This Row],[年齡]]="","",B29*(1+通貨膨脹率))</f>
        <v>1142596.9980610188</v>
      </c>
      <c r="C30" s="2">
        <f>IF(表格1[[#This Row],[年齡]]="","",D29*投資報酬率)</f>
        <v>324474.38814638107</v>
      </c>
      <c r="D30" s="2">
        <f>IF(表格1[[#This Row],[年齡]]="","",D29+C30-B30)</f>
        <v>4098155.9983638627</v>
      </c>
      <c r="G30" s="4"/>
    </row>
    <row r="31" spans="1:13" x14ac:dyDescent="0.25">
      <c r="A31" s="16">
        <f t="shared" si="2"/>
        <v>79</v>
      </c>
      <c r="B31" s="2">
        <f>IF(表格1[[#This Row],[年齡]]="","",B30*(1+通貨膨脹率))</f>
        <v>1165448.9380222391</v>
      </c>
      <c r="C31" s="2">
        <f>IF(表格1[[#This Row],[年齡]]="","",D30*投資報酬率)</f>
        <v>270478.29589201492</v>
      </c>
      <c r="D31" s="2">
        <f>IF(表格1[[#This Row],[年齡]]="","",D30+C31-B31)</f>
        <v>3203185.3562336387</v>
      </c>
      <c r="G31" s="4"/>
    </row>
    <row r="32" spans="1:13" x14ac:dyDescent="0.25">
      <c r="A32" s="16">
        <f t="shared" si="2"/>
        <v>80</v>
      </c>
      <c r="B32" s="2">
        <f>IF(表格1[[#This Row],[年齡]]="","",B31*(1+通貨膨脹率))</f>
        <v>1188757.9167826839</v>
      </c>
      <c r="C32" s="2">
        <f>IF(表格1[[#This Row],[年齡]]="","",D31*投資報酬率)</f>
        <v>211410.23351142017</v>
      </c>
      <c r="D32" s="2">
        <f>IF(表格1[[#This Row],[年齡]]="","",D31+C32-B32)</f>
        <v>2225837.672962375</v>
      </c>
      <c r="G32" s="4"/>
    </row>
    <row r="33" spans="1:4" x14ac:dyDescent="0.25">
      <c r="A33" s="16">
        <f t="shared" si="2"/>
        <v>81</v>
      </c>
      <c r="B33" s="2">
        <f>IF(表格1[[#This Row],[年齡]]="","",B32*(1+通貨膨脹率))</f>
        <v>1212533.0751183375</v>
      </c>
      <c r="C33" s="2">
        <f>IF(表格1[[#This Row],[年齡]]="","",D32*投資報酬率)</f>
        <v>146905.28641551675</v>
      </c>
      <c r="D33" s="2">
        <f>IF(表格1[[#This Row],[年齡]]="","",D32+C33-B33)</f>
        <v>1160209.8842595543</v>
      </c>
    </row>
    <row r="34" spans="1:4" x14ac:dyDescent="0.25">
      <c r="A34" s="16">
        <f t="shared" si="2"/>
        <v>82</v>
      </c>
      <c r="B34" s="2">
        <f>IF(表格1[[#This Row],[年齡]]="","",B33*(1+通貨膨脹率))</f>
        <v>1236783.7366207044</v>
      </c>
      <c r="C34" s="2">
        <f>IF(表格1[[#This Row],[年齡]]="","",D33*投資報酬率)</f>
        <v>76573.852361130586</v>
      </c>
      <c r="D34" s="2">
        <f>IF(表格1[[#This Row],[年齡]]="","",D33+C34-B34)</f>
        <v>-1.9557774066925049E-8</v>
      </c>
    </row>
    <row r="35" spans="1:4" x14ac:dyDescent="0.25">
      <c r="A35" s="16" t="str">
        <f t="shared" si="2"/>
        <v/>
      </c>
      <c r="B35" s="2" t="str">
        <f>IF(表格1[[#This Row],[年齡]]="","",B34*(1+通貨膨脹率))</f>
        <v/>
      </c>
      <c r="C35" s="2" t="str">
        <f>IF(表格1[[#This Row],[年齡]]="","",D34*投資報酬率)</f>
        <v/>
      </c>
      <c r="D35" s="2" t="str">
        <f>IF(表格1[[#This Row],[年齡]]="","",D34+C35-B35)</f>
        <v/>
      </c>
    </row>
    <row r="36" spans="1:4" x14ac:dyDescent="0.25">
      <c r="A36" s="16" t="str">
        <f t="shared" si="2"/>
        <v/>
      </c>
      <c r="B36" s="2" t="str">
        <f>IF(表格1[[#This Row],[年齡]]="","",B35*(1+通貨膨脹率))</f>
        <v/>
      </c>
      <c r="C36" s="2" t="str">
        <f>IF(表格1[[#This Row],[年齡]]="","",D35*投資報酬率)</f>
        <v/>
      </c>
      <c r="D36" s="2" t="str">
        <f>IF(表格1[[#This Row],[年齡]]="","",D35+C36-B36)</f>
        <v/>
      </c>
    </row>
    <row r="37" spans="1:4" x14ac:dyDescent="0.25">
      <c r="A37" s="16" t="str">
        <f t="shared" si="2"/>
        <v/>
      </c>
      <c r="B37" s="2" t="str">
        <f>IF(表格1[[#This Row],[年齡]]="","",B36*(1+通貨膨脹率))</f>
        <v/>
      </c>
      <c r="C37" s="2" t="str">
        <f>IF(表格1[[#This Row],[年齡]]="","",D36*投資報酬率)</f>
        <v/>
      </c>
      <c r="D37" s="2" t="str">
        <f>IF(表格1[[#This Row],[年齡]]="","",D36+C37-B37)</f>
        <v/>
      </c>
    </row>
    <row r="38" spans="1:4" x14ac:dyDescent="0.25">
      <c r="A38" s="16" t="str">
        <f t="shared" si="2"/>
        <v/>
      </c>
      <c r="B38" s="2" t="str">
        <f>IF(表格1[[#This Row],[年齡]]="","",B37*(1+通貨膨脹率))</f>
        <v/>
      </c>
      <c r="C38" s="2" t="str">
        <f>IF(表格1[[#This Row],[年齡]]="","",D37*投資報酬率)</f>
        <v/>
      </c>
      <c r="D38" s="2" t="str">
        <f>IF(表格1[[#This Row],[年齡]]="","",D37+C38-B38)</f>
        <v/>
      </c>
    </row>
    <row r="39" spans="1:4" x14ac:dyDescent="0.25">
      <c r="A39" s="16" t="str">
        <f t="shared" si="2"/>
        <v/>
      </c>
      <c r="B39" s="2" t="str">
        <f>IF(表格1[[#This Row],[年齡]]="","",B38*(1+通貨膨脹率))</f>
        <v/>
      </c>
      <c r="C39" s="2" t="str">
        <f>IF(表格1[[#This Row],[年齡]]="","",D38*投資報酬率)</f>
        <v/>
      </c>
      <c r="D39" s="2" t="str">
        <f>IF(表格1[[#This Row],[年齡]]="","",D38+C39-B39)</f>
        <v/>
      </c>
    </row>
    <row r="40" spans="1:4" x14ac:dyDescent="0.25">
      <c r="A40" s="16" t="str">
        <f t="shared" si="2"/>
        <v/>
      </c>
      <c r="B40" s="2" t="str">
        <f>IF(表格1[[#This Row],[年齡]]="","",B39*(1+通貨膨脹率))</f>
        <v/>
      </c>
      <c r="C40" s="2" t="str">
        <f>IF(表格1[[#This Row],[年齡]]="","",D39*投資報酬率)</f>
        <v/>
      </c>
      <c r="D40" s="2" t="str">
        <f>IF(表格1[[#This Row],[年齡]]="","",D39+C40-B40)</f>
        <v/>
      </c>
    </row>
    <row r="41" spans="1:4" x14ac:dyDescent="0.25">
      <c r="A41" s="16" t="str">
        <f t="shared" si="2"/>
        <v/>
      </c>
      <c r="B41" s="2" t="str">
        <f>IF(表格1[[#This Row],[年齡]]="","",B40*(1+通貨膨脹率))</f>
        <v/>
      </c>
      <c r="C41" s="2" t="str">
        <f>IF(表格1[[#This Row],[年齡]]="","",D40*投資報酬率)</f>
        <v/>
      </c>
      <c r="D41" s="2" t="str">
        <f>IF(表格1[[#This Row],[年齡]]="","",D40+C41-B41)</f>
        <v/>
      </c>
    </row>
    <row r="42" spans="1:4" x14ac:dyDescent="0.25">
      <c r="A42" s="16" t="str">
        <f t="shared" si="2"/>
        <v/>
      </c>
      <c r="B42" s="2" t="str">
        <f>IF(表格1[[#This Row],[年齡]]="","",B41*(1+通貨膨脹率))</f>
        <v/>
      </c>
      <c r="C42" s="2" t="str">
        <f>IF(表格1[[#This Row],[年齡]]="","",D41*投資報酬率)</f>
        <v/>
      </c>
      <c r="D42" s="2" t="str">
        <f>IF(表格1[[#This Row],[年齡]]="","",D41+C42-B42)</f>
        <v/>
      </c>
    </row>
    <row r="43" spans="1:4" x14ac:dyDescent="0.25">
      <c r="A43" s="16" t="str">
        <f t="shared" si="2"/>
        <v/>
      </c>
      <c r="B43" s="2" t="str">
        <f>IF(表格1[[#This Row],[年齡]]="","",B42*(1+通貨膨脹率))</f>
        <v/>
      </c>
      <c r="C43" s="2" t="str">
        <f>IF(表格1[[#This Row],[年齡]]="","",D42*投資報酬率)</f>
        <v/>
      </c>
      <c r="D43" s="2" t="str">
        <f>IF(表格1[[#This Row],[年齡]]="","",D42+C43-B43)</f>
        <v/>
      </c>
    </row>
    <row r="44" spans="1:4" x14ac:dyDescent="0.25">
      <c r="A44" s="16" t="str">
        <f t="shared" si="2"/>
        <v/>
      </c>
      <c r="B44" s="2" t="str">
        <f>IF(表格1[[#This Row],[年齡]]="","",B43*(1+通貨膨脹率))</f>
        <v/>
      </c>
      <c r="C44" s="2" t="str">
        <f>IF(表格1[[#This Row],[年齡]]="","",D43*投資報酬率)</f>
        <v/>
      </c>
      <c r="D44" s="2" t="str">
        <f>IF(表格1[[#This Row],[年齡]]="","",D43+C44-B44)</f>
        <v/>
      </c>
    </row>
    <row r="45" spans="1:4" x14ac:dyDescent="0.25">
      <c r="A45" s="16" t="str">
        <f t="shared" ref="A45:A61" si="4">IF(A44&gt;=平均餘命,"",A44+1)</f>
        <v/>
      </c>
      <c r="B45" s="2" t="str">
        <f>IF(表格1[[#This Row],[年齡]]="","",B44*(1+通貨膨脹率))</f>
        <v/>
      </c>
      <c r="C45" s="2" t="str">
        <f>IF(表格1[[#This Row],[年齡]]="","",D44*投資報酬率)</f>
        <v/>
      </c>
      <c r="D45" s="2" t="str">
        <f>IF(表格1[[#This Row],[年齡]]="","",D44+C45-B45)</f>
        <v/>
      </c>
    </row>
    <row r="46" spans="1:4" x14ac:dyDescent="0.25">
      <c r="A46" s="16" t="str">
        <f t="shared" si="4"/>
        <v/>
      </c>
      <c r="B46" s="2" t="str">
        <f>IF(表格1[[#This Row],[年齡]]="","",B45*(1+通貨膨脹率))</f>
        <v/>
      </c>
      <c r="C46" s="2" t="str">
        <f>IF(表格1[[#This Row],[年齡]]="","",D45*投資報酬率)</f>
        <v/>
      </c>
      <c r="D46" s="2" t="str">
        <f>IF(表格1[[#This Row],[年齡]]="","",D45+C46-B46)</f>
        <v/>
      </c>
    </row>
    <row r="47" spans="1:4" x14ac:dyDescent="0.25">
      <c r="A47" s="16" t="str">
        <f t="shared" si="4"/>
        <v/>
      </c>
      <c r="B47" s="2" t="str">
        <f>IF(表格1[[#This Row],[年齡]]="","",B46*(1+通貨膨脹率))</f>
        <v/>
      </c>
      <c r="C47" s="2" t="str">
        <f>IF(表格1[[#This Row],[年齡]]="","",D46*投資報酬率)</f>
        <v/>
      </c>
      <c r="D47" s="2" t="str">
        <f>IF(表格1[[#This Row],[年齡]]="","",D46+C47-B47)</f>
        <v/>
      </c>
    </row>
    <row r="48" spans="1:4" x14ac:dyDescent="0.25">
      <c r="A48" s="16" t="str">
        <f t="shared" si="4"/>
        <v/>
      </c>
      <c r="B48" s="2" t="str">
        <f>IF(表格1[[#This Row],[年齡]]="","",B47*(1+通貨膨脹率))</f>
        <v/>
      </c>
      <c r="C48" s="2" t="str">
        <f>IF(表格1[[#This Row],[年齡]]="","",D47*投資報酬率)</f>
        <v/>
      </c>
      <c r="D48" s="2" t="str">
        <f>IF(表格1[[#This Row],[年齡]]="","",D47+C48-B48)</f>
        <v/>
      </c>
    </row>
    <row r="49" spans="1:4" x14ac:dyDescent="0.25">
      <c r="A49" s="16" t="str">
        <f t="shared" si="4"/>
        <v/>
      </c>
      <c r="B49" s="2" t="str">
        <f>IF(表格1[[#This Row],[年齡]]="","",B48*(1+通貨膨脹率))</f>
        <v/>
      </c>
      <c r="C49" s="2" t="str">
        <f>IF(表格1[[#This Row],[年齡]]="","",D48*投資報酬率)</f>
        <v/>
      </c>
      <c r="D49" s="2" t="str">
        <f>IF(表格1[[#This Row],[年齡]]="","",D48+C49-B49)</f>
        <v/>
      </c>
    </row>
    <row r="50" spans="1:4" x14ac:dyDescent="0.25">
      <c r="A50" s="16" t="str">
        <f t="shared" si="4"/>
        <v/>
      </c>
      <c r="B50" s="2" t="str">
        <f>IF(表格1[[#This Row],[年齡]]="","",B49*(1+通貨膨脹率))</f>
        <v/>
      </c>
      <c r="C50" s="2" t="str">
        <f>IF(表格1[[#This Row],[年齡]]="","",D49*投資報酬率)</f>
        <v/>
      </c>
      <c r="D50" s="2" t="str">
        <f>IF(表格1[[#This Row],[年齡]]="","",D49+C50-B50)</f>
        <v/>
      </c>
    </row>
    <row r="51" spans="1:4" x14ac:dyDescent="0.25">
      <c r="A51" s="16" t="str">
        <f t="shared" si="4"/>
        <v/>
      </c>
      <c r="B51" s="2" t="str">
        <f>IF(表格1[[#This Row],[年齡]]="","",B50*(1+通貨膨脹率))</f>
        <v/>
      </c>
      <c r="C51" s="2" t="str">
        <f>IF(表格1[[#This Row],[年齡]]="","",D50*投資報酬率)</f>
        <v/>
      </c>
      <c r="D51" s="2" t="str">
        <f>IF(表格1[[#This Row],[年齡]]="","",D50+C51-B51)</f>
        <v/>
      </c>
    </row>
    <row r="52" spans="1:4" x14ac:dyDescent="0.25">
      <c r="A52" s="16" t="str">
        <f t="shared" si="4"/>
        <v/>
      </c>
      <c r="B52" s="2" t="str">
        <f>IF(表格1[[#This Row],[年齡]]="","",B51*(1+通貨膨脹率))</f>
        <v/>
      </c>
      <c r="C52" s="2" t="str">
        <f>IF(表格1[[#This Row],[年齡]]="","",D51*投資報酬率)</f>
        <v/>
      </c>
      <c r="D52" s="2" t="str">
        <f>IF(表格1[[#This Row],[年齡]]="","",D51+C52-B52)</f>
        <v/>
      </c>
    </row>
    <row r="53" spans="1:4" x14ac:dyDescent="0.25">
      <c r="A53" s="16" t="str">
        <f t="shared" si="4"/>
        <v/>
      </c>
      <c r="B53" s="2" t="str">
        <f>IF(表格1[[#This Row],[年齡]]="","",B52*(1+通貨膨脹率))</f>
        <v/>
      </c>
      <c r="C53" s="2" t="str">
        <f>IF(表格1[[#This Row],[年齡]]="","",D52*投資報酬率)</f>
        <v/>
      </c>
      <c r="D53" s="2" t="str">
        <f>IF(表格1[[#This Row],[年齡]]="","",D52+C53-B53)</f>
        <v/>
      </c>
    </row>
    <row r="54" spans="1:4" x14ac:dyDescent="0.25">
      <c r="A54" s="16" t="str">
        <f t="shared" si="4"/>
        <v/>
      </c>
      <c r="B54" s="2" t="str">
        <f>IF(表格1[[#This Row],[年齡]]="","",B53*(1+通貨膨脹率))</f>
        <v/>
      </c>
      <c r="C54" s="2" t="str">
        <f>IF(表格1[[#This Row],[年齡]]="","",D53*投資報酬率)</f>
        <v/>
      </c>
      <c r="D54" s="2" t="str">
        <f>IF(表格1[[#This Row],[年齡]]="","",D53+C54-B54)</f>
        <v/>
      </c>
    </row>
    <row r="55" spans="1:4" x14ac:dyDescent="0.25">
      <c r="A55" s="16" t="str">
        <f t="shared" si="4"/>
        <v/>
      </c>
      <c r="B55" s="2" t="str">
        <f>IF(表格1[[#This Row],[年齡]]="","",B54*(1+通貨膨脹率))</f>
        <v/>
      </c>
      <c r="C55" s="2" t="str">
        <f>IF(表格1[[#This Row],[年齡]]="","",D54*投資報酬率)</f>
        <v/>
      </c>
      <c r="D55" s="2" t="str">
        <f>IF(表格1[[#This Row],[年齡]]="","",D54+C55-B55)</f>
        <v/>
      </c>
    </row>
    <row r="56" spans="1:4" x14ac:dyDescent="0.25">
      <c r="A56" s="16" t="str">
        <f t="shared" si="4"/>
        <v/>
      </c>
      <c r="B56" s="2" t="str">
        <f>IF(表格1[[#This Row],[年齡]]="","",B55*(1+通貨膨脹率))</f>
        <v/>
      </c>
      <c r="C56" s="2" t="str">
        <f>IF(表格1[[#This Row],[年齡]]="","",D55*投資報酬率)</f>
        <v/>
      </c>
      <c r="D56" s="2" t="str">
        <f>IF(表格1[[#This Row],[年齡]]="","",D55+C56-B56)</f>
        <v/>
      </c>
    </row>
    <row r="57" spans="1:4" x14ac:dyDescent="0.25">
      <c r="A57" s="16" t="str">
        <f t="shared" si="4"/>
        <v/>
      </c>
      <c r="B57" s="2" t="str">
        <f>IF(表格1[[#This Row],[年齡]]="","",B56*(1+通貨膨脹率))</f>
        <v/>
      </c>
      <c r="C57" s="2" t="str">
        <f>IF(表格1[[#This Row],[年齡]]="","",D56*投資報酬率)</f>
        <v/>
      </c>
      <c r="D57" s="2" t="str">
        <f>IF(表格1[[#This Row],[年齡]]="","",D56+C57-B57)</f>
        <v/>
      </c>
    </row>
    <row r="58" spans="1:4" x14ac:dyDescent="0.25">
      <c r="A58" s="16" t="str">
        <f t="shared" si="4"/>
        <v/>
      </c>
      <c r="B58" s="2" t="str">
        <f>IF(表格1[[#This Row],[年齡]]="","",B57*(1+通貨膨脹率))</f>
        <v/>
      </c>
      <c r="C58" s="2" t="str">
        <f>IF(表格1[[#This Row],[年齡]]="","",D57*投資報酬率)</f>
        <v/>
      </c>
      <c r="D58" s="2" t="str">
        <f>IF(表格1[[#This Row],[年齡]]="","",D57+C58-B58)</f>
        <v/>
      </c>
    </row>
    <row r="59" spans="1:4" x14ac:dyDescent="0.25">
      <c r="A59" s="16" t="str">
        <f t="shared" si="4"/>
        <v/>
      </c>
      <c r="B59" s="2" t="str">
        <f>IF(表格1[[#This Row],[年齡]]="","",B58*(1+通貨膨脹率))</f>
        <v/>
      </c>
      <c r="C59" s="2" t="str">
        <f>IF(表格1[[#This Row],[年齡]]="","",D58*投資報酬率)</f>
        <v/>
      </c>
      <c r="D59" s="2" t="str">
        <f>IF(表格1[[#This Row],[年齡]]="","",D58+C59-B59)</f>
        <v/>
      </c>
    </row>
    <row r="60" spans="1:4" x14ac:dyDescent="0.25">
      <c r="A60" s="16" t="str">
        <f t="shared" si="4"/>
        <v/>
      </c>
      <c r="B60" s="2" t="str">
        <f>IF(表格1[[#This Row],[年齡]]="","",B59*(1+通貨膨脹率))</f>
        <v/>
      </c>
      <c r="C60" s="2" t="str">
        <f>IF(表格1[[#This Row],[年齡]]="","",D59*投資報酬率)</f>
        <v/>
      </c>
      <c r="D60" s="2" t="str">
        <f>IF(表格1[[#This Row],[年齡]]="","",D59+C60-B60)</f>
        <v/>
      </c>
    </row>
    <row r="61" spans="1:4" x14ac:dyDescent="0.25">
      <c r="A61" s="16" t="str">
        <f t="shared" si="4"/>
        <v/>
      </c>
      <c r="B61" s="2" t="str">
        <f>IF(表格1[[#This Row],[年齡]]="","",B60*(1+通貨膨脹率))</f>
        <v/>
      </c>
      <c r="C61" s="2" t="str">
        <f>IF(表格1[[#This Row],[年齡]]="","",D60*投資報酬率)</f>
        <v/>
      </c>
      <c r="D61" s="2" t="str">
        <f>IF(表格1[[#This Row],[年齡]]="","",D60+C61-B61)</f>
        <v/>
      </c>
    </row>
  </sheetData>
  <mergeCells count="1">
    <mergeCell ref="H8:M8"/>
  </mergeCells>
  <phoneticPr fontId="2" type="noConversion"/>
  <pageMargins left="0.7" right="0.7" top="0.75" bottom="0.75" header="0.3" footer="0.3"/>
  <ignoredErrors>
    <ignoredError sqref="A12:D12 B14:D44 B13:D13 A13:A44 A45:D61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平均餘命</vt:lpstr>
      <vt:lpstr>投資報酬率</vt:lpstr>
      <vt:lpstr>每年費用</vt:lpstr>
      <vt:lpstr>退休準備金</vt:lpstr>
      <vt:lpstr>通貨膨脹率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2014-01-14T04:56:35Z</dcterms:created>
  <dcterms:modified xsi:type="dcterms:W3CDTF">2014-01-15T04:00:10Z</dcterms:modified>
</cp:coreProperties>
</file>