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66be61b5f7cec53/Smart智富稿件/SC215/"/>
    </mc:Choice>
  </mc:AlternateContent>
  <bookViews>
    <workbookView xWindow="0" yWindow="0" windowWidth="20490" windowHeight="7710" activeTab="1"/>
  </bookViews>
  <sheets>
    <sheet name="表二" sheetId="1" r:id="rId1"/>
    <sheet name="表一" sheetId="2" r:id="rId2"/>
  </sheets>
  <definedNames>
    <definedName name="股價">表一!$B$1</definedName>
    <definedName name="要求報酬率">表二!$B$2</definedName>
    <definedName name="買入價格">表二!$B$1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C4" i="2"/>
  <c r="D4" i="2"/>
  <c r="E4" i="2"/>
  <c r="F4" i="2"/>
  <c r="G4" i="2"/>
  <c r="H4" i="2"/>
  <c r="I4" i="2"/>
  <c r="B4" i="2"/>
  <c r="B13" i="2"/>
  <c r="C9" i="1" l="1"/>
  <c r="C10" i="1"/>
  <c r="C11" i="1"/>
  <c r="C12" i="1"/>
  <c r="D12" i="1" s="1"/>
  <c r="C13" i="1"/>
  <c r="C8" i="1"/>
  <c r="D8" i="1" s="1"/>
  <c r="D5" i="1"/>
  <c r="D6" i="1"/>
  <c r="D7" i="1"/>
  <c r="D9" i="1"/>
  <c r="D10" i="1"/>
  <c r="D11" i="1"/>
  <c r="D13" i="1"/>
</calcChain>
</file>

<file path=xl/sharedStrings.xml><?xml version="1.0" encoding="utf-8"?>
<sst xmlns="http://schemas.openxmlformats.org/spreadsheetml/2006/main" count="18" uniqueCount="18">
  <si>
    <t>買入價格</t>
    <phoneticPr fontId="1" type="noConversion"/>
  </si>
  <si>
    <t>情境</t>
    <phoneticPr fontId="1" type="noConversion"/>
  </si>
  <si>
    <t>投資年數</t>
    <phoneticPr fontId="1" type="noConversion"/>
  </si>
  <si>
    <t>股價</t>
    <phoneticPr fontId="1" type="noConversion"/>
  </si>
  <si>
    <t>投資報酬率</t>
    <phoneticPr fontId="1" type="noConversion"/>
  </si>
  <si>
    <t>要求報酬率</t>
    <phoneticPr fontId="1" type="noConversion"/>
  </si>
  <si>
    <t>股價</t>
  </si>
  <si>
    <t>年數</t>
  </si>
  <si>
    <t>全領</t>
  </si>
  <si>
    <t>缺1次</t>
  </si>
  <si>
    <t>缺2次</t>
  </si>
  <si>
    <t>缺3次</t>
  </si>
  <si>
    <t>缺4次</t>
  </si>
  <si>
    <t>缺5次</t>
  </si>
  <si>
    <t>缺6次</t>
  </si>
  <si>
    <t>缺7次</t>
  </si>
  <si>
    <t>期初</t>
  </si>
  <si>
    <t>內部報酬率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</si>
</sst>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#,##0.00_ ;[Red]\-#,##0.00\ "/>
    <numFmt numFmtId="182" formatCode="#,##0_ ;[Red]\-#,##0\ 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>
      <alignment vertical="center"/>
    </xf>
    <xf numFmtId="10" fontId="2" fillId="2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181" fontId="2" fillId="0" borderId="0" xfId="0" applyNumberFormat="1" applyFont="1" applyAlignment="1">
      <alignment horizontal="center" vertical="center"/>
    </xf>
    <xf numFmtId="181" fontId="2" fillId="0" borderId="0" xfId="0" applyNumberFormat="1" applyFont="1">
      <alignment vertical="center"/>
    </xf>
    <xf numFmtId="182" fontId="2" fillId="0" borderId="0" xfId="0" applyNumberFormat="1" applyFont="1">
      <alignment vertical="center"/>
    </xf>
  </cellXfs>
  <cellStyles count="1">
    <cellStyle name="一般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格1" displayName="表格1" ref="A4:D13" totalsRowShown="0" headerRowDxfId="16" dataDxfId="15">
  <tableColumns count="4">
    <tableColumn id="1" name="情境" dataDxfId="14"/>
    <tableColumn id="2" name="投資年數" dataDxfId="13"/>
    <tableColumn id="3" name="股價" dataDxfId="12"/>
    <tableColumn id="4" name="投資報酬率" dataDxfId="11">
      <calculatedColumnFormula>RATE(表格1[[#This Row],[投資年數]],2.46,-買入價格,表格1[[#This Row],[股價]])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表格2" displayName="表格2" ref="A3:I11" totalsRowShown="0" headerRowDxfId="10" dataDxfId="0">
  <tableColumns count="9">
    <tableColumn id="1" name="年數" dataDxfId="9"/>
    <tableColumn id="2" name="全領" dataDxfId="8"/>
    <tableColumn id="3" name="缺1次" dataDxfId="7"/>
    <tableColumn id="4" name="缺2次" dataDxfId="6"/>
    <tableColumn id="5" name="缺3次" dataDxfId="5"/>
    <tableColumn id="6" name="缺4次" dataDxfId="4"/>
    <tableColumn id="7" name="缺5次" dataDxfId="3"/>
    <tableColumn id="8" name="缺6次" dataDxfId="2"/>
    <tableColumn id="9" name="缺7次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60" zoomScaleNormal="160" workbookViewId="0">
      <selection activeCell="I18" sqref="I18"/>
    </sheetView>
  </sheetViews>
  <sheetFormatPr defaultRowHeight="15.75" x14ac:dyDescent="0.25"/>
  <cols>
    <col min="1" max="1" width="12.5" style="1" customWidth="1"/>
    <col min="2" max="2" width="11.75" style="1" customWidth="1"/>
    <col min="3" max="3" width="11.125" style="1" customWidth="1"/>
    <col min="4" max="4" width="14" style="1" customWidth="1"/>
    <col min="5" max="16384" width="9" style="1"/>
  </cols>
  <sheetData>
    <row r="1" spans="1:4" x14ac:dyDescent="0.25">
      <c r="A1" s="6" t="s">
        <v>0</v>
      </c>
      <c r="B1" s="4">
        <v>59.1</v>
      </c>
    </row>
    <row r="2" spans="1:4" x14ac:dyDescent="0.25">
      <c r="A2" s="6" t="s">
        <v>5</v>
      </c>
      <c r="B2" s="5">
        <v>5.8099999999999999E-2</v>
      </c>
    </row>
    <row r="4" spans="1:4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25">
      <c r="A5" s="3">
        <v>1</v>
      </c>
      <c r="B5" s="3">
        <v>7</v>
      </c>
      <c r="C5" s="1">
        <v>60</v>
      </c>
      <c r="D5" s="2">
        <f>RATE(表格1[[#This Row],[投資年數]],2.46,-買入價格,表格1[[#This Row],[股價]])</f>
        <v>4.3531862835831436E-2</v>
      </c>
    </row>
    <row r="6" spans="1:4" x14ac:dyDescent="0.25">
      <c r="A6" s="3">
        <v>2</v>
      </c>
      <c r="B6" s="3">
        <v>15</v>
      </c>
      <c r="C6" s="1">
        <v>60</v>
      </c>
      <c r="D6" s="2">
        <f>RATE(表格1[[#This Row],[投資年數]],2.46,-買入價格,表格1[[#This Row],[股價]])</f>
        <v>4.23715843677267E-2</v>
      </c>
    </row>
    <row r="7" spans="1:4" x14ac:dyDescent="0.25">
      <c r="A7" s="3">
        <v>3</v>
      </c>
      <c r="B7" s="3">
        <v>20</v>
      </c>
      <c r="C7" s="1">
        <v>60</v>
      </c>
      <c r="D7" s="2">
        <f>RATE(表格1[[#This Row],[投資年數]],2.46,-買入價格,表格1[[#This Row],[股價]])</f>
        <v>4.212459028576538E-2</v>
      </c>
    </row>
    <row r="8" spans="1:4" x14ac:dyDescent="0.25">
      <c r="A8" s="3">
        <v>4</v>
      </c>
      <c r="B8" s="3">
        <v>5</v>
      </c>
      <c r="C8" s="1">
        <f t="shared" ref="C8:C13" si="0">ROUND(2.46/要求報酬率,1)</f>
        <v>42.3</v>
      </c>
      <c r="D8" s="2">
        <f>RATE(表格1[[#This Row],[投資年數]],2.46,-買入價格,表格1[[#This Row],[股價]])</f>
        <v>-1.7220501759302589E-2</v>
      </c>
    </row>
    <row r="9" spans="1:4" x14ac:dyDescent="0.25">
      <c r="A9" s="3">
        <v>5</v>
      </c>
      <c r="B9" s="3">
        <v>7</v>
      </c>
      <c r="C9" s="1">
        <f t="shared" si="0"/>
        <v>42.3</v>
      </c>
      <c r="D9" s="2">
        <f>RATE(表格1[[#This Row],[投資年數]],2.46,-買入價格,表格1[[#This Row],[股價]])</f>
        <v>1.1558223999882308E-3</v>
      </c>
    </row>
    <row r="10" spans="1:4" x14ac:dyDescent="0.25">
      <c r="A10" s="3">
        <v>6</v>
      </c>
      <c r="B10" s="3">
        <v>10</v>
      </c>
      <c r="C10" s="1">
        <f t="shared" si="0"/>
        <v>42.3</v>
      </c>
      <c r="D10" s="2">
        <f>RATE(表格1[[#This Row],[投資年數]],2.46,-買入價格,表格1[[#This Row],[股價]])</f>
        <v>1.5073256496560637E-2</v>
      </c>
    </row>
    <row r="11" spans="1:4" x14ac:dyDescent="0.25">
      <c r="A11" s="3">
        <v>7</v>
      </c>
      <c r="B11" s="3">
        <v>20</v>
      </c>
      <c r="C11" s="1">
        <f t="shared" si="0"/>
        <v>42.3</v>
      </c>
      <c r="D11" s="2">
        <f>RATE(表格1[[#This Row],[投資年數]],2.46,-買入價格,表格1[[#This Row],[股價]])</f>
        <v>3.1170658409956319E-2</v>
      </c>
    </row>
    <row r="12" spans="1:4" x14ac:dyDescent="0.25">
      <c r="A12" s="3">
        <v>8</v>
      </c>
      <c r="B12" s="3">
        <v>30</v>
      </c>
      <c r="C12" s="1">
        <f t="shared" si="0"/>
        <v>42.3</v>
      </c>
      <c r="D12" s="2">
        <f>RATE(表格1[[#This Row],[投資年數]],2.46,-買入價格,表格1[[#This Row],[股價]])</f>
        <v>3.6228178398766381E-2</v>
      </c>
    </row>
    <row r="13" spans="1:4" x14ac:dyDescent="0.25">
      <c r="A13" s="3">
        <v>9</v>
      </c>
      <c r="B13" s="3">
        <v>100</v>
      </c>
      <c r="C13" s="1">
        <f t="shared" si="0"/>
        <v>42.3</v>
      </c>
      <c r="D13" s="2">
        <f>RATE(表格1[[#This Row],[投資年數]],2.46,-買入價格,表格1[[#This Row],[股價]])</f>
        <v>4.141735475347523E-2</v>
      </c>
    </row>
  </sheetData>
  <phoneticPr fontId="1" type="noConversion"/>
  <conditionalFormatting sqref="D5:D13">
    <cfRule type="cellIs" dxfId="17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60" zoomScaleNormal="160" workbookViewId="0">
      <selection activeCell="K13" sqref="K13"/>
    </sheetView>
  </sheetViews>
  <sheetFormatPr defaultRowHeight="16.5" x14ac:dyDescent="0.25"/>
  <cols>
    <col min="1" max="1" width="11.25" bestFit="1" customWidth="1"/>
  </cols>
  <sheetData>
    <row r="1" spans="1:9" x14ac:dyDescent="0.25">
      <c r="A1" s="7" t="s">
        <v>6</v>
      </c>
      <c r="B1" s="8">
        <v>60</v>
      </c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</row>
    <row r="4" spans="1:9" x14ac:dyDescent="0.25">
      <c r="A4" s="9" t="s">
        <v>16</v>
      </c>
      <c r="B4" s="10">
        <f>-股價</f>
        <v>-60</v>
      </c>
      <c r="C4" s="10">
        <f>-股價</f>
        <v>-60</v>
      </c>
      <c r="D4" s="10">
        <f>-股價</f>
        <v>-60</v>
      </c>
      <c r="E4" s="10">
        <f>-股價</f>
        <v>-60</v>
      </c>
      <c r="F4" s="10">
        <f>-股價</f>
        <v>-60</v>
      </c>
      <c r="G4" s="10">
        <f>-股價</f>
        <v>-60</v>
      </c>
      <c r="H4" s="10">
        <f>-股價</f>
        <v>-60</v>
      </c>
      <c r="I4" s="10">
        <f>-股價</f>
        <v>-60</v>
      </c>
    </row>
    <row r="5" spans="1:9" x14ac:dyDescent="0.25">
      <c r="A5" s="9">
        <v>1</v>
      </c>
      <c r="B5" s="10">
        <v>2.46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</row>
    <row r="6" spans="1:9" x14ac:dyDescent="0.25">
      <c r="A6" s="9">
        <v>2</v>
      </c>
      <c r="B6" s="10">
        <v>2.46</v>
      </c>
      <c r="C6" s="10">
        <v>2.46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</row>
    <row r="7" spans="1:9" x14ac:dyDescent="0.25">
      <c r="A7" s="9">
        <v>3</v>
      </c>
      <c r="B7" s="10">
        <v>2.46</v>
      </c>
      <c r="C7" s="10">
        <v>2.46</v>
      </c>
      <c r="D7" s="10">
        <v>2.46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</row>
    <row r="8" spans="1:9" x14ac:dyDescent="0.25">
      <c r="A8" s="9">
        <v>4</v>
      </c>
      <c r="B8" s="10">
        <v>2.46</v>
      </c>
      <c r="C8" s="10">
        <v>2.46</v>
      </c>
      <c r="D8" s="10">
        <v>2.46</v>
      </c>
      <c r="E8" s="10">
        <v>2.46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9">
        <v>5</v>
      </c>
      <c r="B9" s="10">
        <v>2.46</v>
      </c>
      <c r="C9" s="10">
        <v>2.46</v>
      </c>
      <c r="D9" s="10">
        <v>2.46</v>
      </c>
      <c r="E9" s="10">
        <v>2.46</v>
      </c>
      <c r="F9" s="10">
        <v>2.46</v>
      </c>
      <c r="G9" s="11">
        <v>0</v>
      </c>
      <c r="H9" s="11">
        <v>0</v>
      </c>
      <c r="I9" s="11">
        <v>0</v>
      </c>
    </row>
    <row r="10" spans="1:9" x14ac:dyDescent="0.25">
      <c r="A10" s="9">
        <v>6</v>
      </c>
      <c r="B10" s="10">
        <v>2.46</v>
      </c>
      <c r="C10" s="10">
        <v>2.46</v>
      </c>
      <c r="D10" s="10">
        <v>2.46</v>
      </c>
      <c r="E10" s="10">
        <v>2.46</v>
      </c>
      <c r="F10" s="10">
        <v>2.46</v>
      </c>
      <c r="G10" s="10">
        <v>2.46</v>
      </c>
      <c r="H10" s="11">
        <v>0</v>
      </c>
      <c r="I10" s="11">
        <v>0</v>
      </c>
    </row>
    <row r="11" spans="1:9" x14ac:dyDescent="0.25">
      <c r="A11" s="9">
        <v>7</v>
      </c>
      <c r="B11" s="10">
        <v>62.46</v>
      </c>
      <c r="C11" s="10">
        <v>62.46</v>
      </c>
      <c r="D11" s="10">
        <v>62.46</v>
      </c>
      <c r="E11" s="10">
        <v>62.46</v>
      </c>
      <c r="F11" s="10">
        <v>62.46</v>
      </c>
      <c r="G11" s="10">
        <v>62.46</v>
      </c>
      <c r="H11" s="10">
        <v>62.46</v>
      </c>
      <c r="I11" s="10">
        <v>60</v>
      </c>
    </row>
    <row r="12" spans="1:9" x14ac:dyDescent="0.25">
      <c r="A12" s="3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7" t="s">
        <v>17</v>
      </c>
      <c r="B13" s="2">
        <f>IRR(表格2[全領])</f>
        <v>4.0999999999999925E-2</v>
      </c>
      <c r="C13" s="2">
        <f>IRR(表格2[缺1次])</f>
        <v>3.4529849105890076E-2</v>
      </c>
      <c r="D13" s="2">
        <f>IRR(表格2[缺2次])</f>
        <v>2.8453103758235176E-2</v>
      </c>
      <c r="E13" s="2">
        <f>IRR(表格2[缺3次])</f>
        <v>2.2639294985212111E-2</v>
      </c>
      <c r="F13" s="2">
        <f>IRR(表格2[缺4次])</f>
        <v>1.6981488839029835E-2</v>
      </c>
      <c r="G13" s="2">
        <f>IRR(表格2[缺5次])</f>
        <v>1.1384672605828428E-2</v>
      </c>
      <c r="H13" s="2">
        <f>IRR(表格2[缺6次])</f>
        <v>5.7567625002814538E-3</v>
      </c>
      <c r="I13" s="2">
        <f>IRR(表格2[缺7次])</f>
        <v>5.9823257458901935E-12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表二</vt:lpstr>
      <vt:lpstr>表一</vt:lpstr>
      <vt:lpstr>股價</vt:lpstr>
      <vt:lpstr>要求報酬率</vt:lpstr>
      <vt:lpstr>買入價格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2016-06-13T13:17:22Z</dcterms:created>
  <dcterms:modified xsi:type="dcterms:W3CDTF">2016-06-14T03:04:35Z</dcterms:modified>
</cp:coreProperties>
</file>