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6be61b5f7cec53/Smart智富稿件/SC229/"/>
    </mc:Choice>
  </mc:AlternateContent>
  <xr:revisionPtr revIDLastSave="7" documentId="B40DB62E944F1BF426077CC3A53E434ADB9ACCFA" xr6:coauthVersionLast="21" xr6:coauthVersionMax="21" xr10:uidLastSave="{481C938F-3E4F-4035-AF29-133CF10BF5AD}"/>
  <bookViews>
    <workbookView xWindow="0" yWindow="0" windowWidth="16644" windowHeight="6876" xr2:uid="{00000000-000D-0000-FFFF-FFFF00000000}"/>
  </bookViews>
  <sheets>
    <sheet name="工作表1" sheetId="1" r:id="rId1"/>
  </sheets>
  <definedNames>
    <definedName name="_20年底未來值">工作表1!$B$3</definedName>
    <definedName name="投資報酬率">工作表1!$B$2</definedName>
    <definedName name="每月投入金額">工作表1!$B$4</definedName>
    <definedName name="每月投資報酬率">工作表1!#REF!</definedName>
    <definedName name="退休金需求">工作表1!$B$1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2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3" i="1"/>
  <c r="B4" i="1" s="1"/>
  <c r="D16" i="1" s="1"/>
  <c r="AB13" i="1"/>
  <c r="AA13" i="1"/>
  <c r="D34" i="1" l="1"/>
  <c r="D30" i="1"/>
  <c r="D26" i="1"/>
  <c r="D22" i="1"/>
  <c r="D18" i="1"/>
  <c r="D15" i="1"/>
  <c r="F15" i="1" s="1"/>
  <c r="G15" i="1" s="1"/>
  <c r="D31" i="1"/>
  <c r="D27" i="1"/>
  <c r="D23" i="1"/>
  <c r="D19" i="1"/>
  <c r="D33" i="1"/>
  <c r="D29" i="1"/>
  <c r="D25" i="1"/>
  <c r="D21" i="1"/>
  <c r="D17" i="1"/>
  <c r="D32" i="1"/>
  <c r="D28" i="1"/>
  <c r="D24" i="1"/>
  <c r="D20" i="1"/>
  <c r="AB14" i="1"/>
  <c r="E16" i="1" l="1"/>
  <c r="F16" i="1" s="1"/>
  <c r="E17" i="1" l="1"/>
  <c r="F17" i="1" s="1"/>
  <c r="G16" i="1"/>
  <c r="E18" i="1" l="1"/>
  <c r="F18" i="1" s="1"/>
  <c r="G17" i="1"/>
  <c r="G18" i="1" l="1"/>
  <c r="E19" i="1"/>
  <c r="F19" i="1" s="1"/>
  <c r="G19" i="1" l="1"/>
  <c r="E20" i="1"/>
  <c r="F20" i="1" s="1"/>
  <c r="G20" i="1" l="1"/>
  <c r="E21" i="1"/>
  <c r="F21" i="1" s="1"/>
  <c r="G21" i="1" l="1"/>
  <c r="E22" i="1"/>
  <c r="F22" i="1"/>
  <c r="G22" i="1" l="1"/>
  <c r="E23" i="1"/>
  <c r="F23" i="1" s="1"/>
  <c r="G23" i="1" l="1"/>
  <c r="E24" i="1"/>
  <c r="F24" i="1" s="1"/>
  <c r="G24" i="1" l="1"/>
  <c r="E25" i="1"/>
  <c r="F25" i="1" s="1"/>
  <c r="G25" i="1" l="1"/>
  <c r="E26" i="1"/>
  <c r="F26" i="1" s="1"/>
  <c r="G26" i="1" l="1"/>
  <c r="E27" i="1"/>
  <c r="F27" i="1" s="1"/>
  <c r="G27" i="1" l="1"/>
  <c r="E28" i="1"/>
  <c r="F28" i="1" s="1"/>
  <c r="G28" i="1" l="1"/>
  <c r="E29" i="1"/>
  <c r="F29" i="1" s="1"/>
  <c r="G29" i="1" l="1"/>
  <c r="E30" i="1"/>
  <c r="F30" i="1" s="1"/>
  <c r="G30" i="1" l="1"/>
  <c r="E31" i="1"/>
  <c r="F31" i="1" s="1"/>
  <c r="G31" i="1" l="1"/>
  <c r="E32" i="1"/>
  <c r="F32" i="1"/>
  <c r="G32" i="1" l="1"/>
  <c r="E33" i="1"/>
  <c r="F33" i="1" s="1"/>
  <c r="G33" i="1" l="1"/>
  <c r="E34" i="1"/>
  <c r="F34" i="1"/>
  <c r="G34" i="1" l="1"/>
  <c r="E35" i="1"/>
  <c r="F35" i="1" s="1"/>
  <c r="G35" i="1" l="1"/>
  <c r="E36" i="1"/>
  <c r="F36" i="1" s="1"/>
  <c r="G36" i="1" l="1"/>
  <c r="E37" i="1"/>
  <c r="F37" i="1" s="1"/>
  <c r="G37" i="1" l="1"/>
  <c r="E38" i="1"/>
  <c r="F38" i="1" s="1"/>
  <c r="G38" i="1" l="1"/>
  <c r="E39" i="1"/>
  <c r="F39" i="1" s="1"/>
  <c r="G39" i="1" l="1"/>
  <c r="E40" i="1"/>
  <c r="F40" i="1"/>
  <c r="E41" i="1" l="1"/>
  <c r="F41" i="1" s="1"/>
  <c r="G40" i="1"/>
  <c r="G41" i="1" l="1"/>
  <c r="E42" i="1"/>
  <c r="F42" i="1" s="1"/>
  <c r="E43" i="1" l="1"/>
  <c r="F43" i="1" s="1"/>
  <c r="G42" i="1"/>
  <c r="G43" i="1" l="1"/>
  <c r="E44" i="1"/>
  <c r="F44" i="1"/>
  <c r="G44" i="1" l="1"/>
  <c r="E45" i="1"/>
  <c r="F45" i="1" s="1"/>
  <c r="G45" i="1" l="1"/>
  <c r="E46" i="1"/>
  <c r="F46" i="1" s="1"/>
  <c r="G46" i="1" l="1"/>
  <c r="E47" i="1"/>
  <c r="F47" i="1" s="1"/>
  <c r="G47" i="1" l="1"/>
  <c r="E48" i="1"/>
  <c r="F48" i="1" s="1"/>
  <c r="G48" i="1" l="1"/>
  <c r="E49" i="1"/>
  <c r="F49" i="1" s="1"/>
  <c r="G49" i="1" l="1"/>
  <c r="E50" i="1"/>
  <c r="F50" i="1" s="1"/>
  <c r="G50" i="1" l="1"/>
  <c r="E51" i="1"/>
  <c r="F51" i="1" s="1"/>
  <c r="G51" i="1" l="1"/>
  <c r="E52" i="1"/>
  <c r="F52" i="1" s="1"/>
  <c r="G52" i="1" l="1"/>
  <c r="E53" i="1"/>
  <c r="F53" i="1" s="1"/>
  <c r="G53" i="1" l="1"/>
  <c r="E54" i="1"/>
  <c r="F54" i="1" s="1"/>
  <c r="G54" i="1" l="1"/>
  <c r="E55" i="1"/>
  <c r="F55" i="1" s="1"/>
  <c r="G55" i="1" l="1"/>
  <c r="E56" i="1"/>
  <c r="F56" i="1" s="1"/>
  <c r="G56" i="1" l="1"/>
  <c r="E57" i="1"/>
  <c r="F57" i="1" s="1"/>
  <c r="G57" i="1" l="1"/>
  <c r="E58" i="1"/>
  <c r="F58" i="1" s="1"/>
  <c r="G58" i="1" l="1"/>
  <c r="E59" i="1"/>
  <c r="F59" i="1" s="1"/>
  <c r="G59" i="1" l="1"/>
  <c r="E60" i="1"/>
  <c r="F60" i="1" s="1"/>
  <c r="G60" i="1" l="1"/>
  <c r="E61" i="1"/>
  <c r="F61" i="1" s="1"/>
  <c r="G61" i="1" l="1"/>
  <c r="E62" i="1"/>
  <c r="F62" i="1" s="1"/>
  <c r="G62" i="1" l="1"/>
  <c r="E63" i="1"/>
  <c r="F63" i="1" s="1"/>
  <c r="G63" i="1" l="1"/>
  <c r="E64" i="1"/>
  <c r="F64" i="1" s="1"/>
  <c r="G64" i="1" l="1"/>
  <c r="E65" i="1"/>
  <c r="F65" i="1" s="1"/>
  <c r="G65" i="1" l="1"/>
  <c r="E66" i="1"/>
  <c r="F66" i="1" s="1"/>
  <c r="G66" i="1" l="1"/>
  <c r="E67" i="1"/>
  <c r="F67" i="1" s="1"/>
  <c r="G67" i="1" l="1"/>
  <c r="E68" i="1"/>
  <c r="F68" i="1"/>
  <c r="G68" i="1" l="1"/>
  <c r="E69" i="1"/>
  <c r="F69" i="1" s="1"/>
  <c r="G69" i="1" l="1"/>
  <c r="E70" i="1"/>
  <c r="F70" i="1" s="1"/>
  <c r="G70" i="1" l="1"/>
  <c r="E71" i="1"/>
  <c r="F71" i="1" s="1"/>
  <c r="G71" i="1" l="1"/>
  <c r="E72" i="1"/>
  <c r="F72" i="1"/>
  <c r="G72" i="1" l="1"/>
  <c r="E73" i="1"/>
  <c r="F73" i="1" s="1"/>
  <c r="G73" i="1" l="1"/>
  <c r="E74" i="1"/>
  <c r="F74" i="1"/>
  <c r="G74" i="1" l="1"/>
  <c r="E75" i="1"/>
  <c r="F75" i="1" s="1"/>
  <c r="G75" i="1" l="1"/>
  <c r="E76" i="1"/>
  <c r="F76" i="1" s="1"/>
  <c r="G76" i="1" l="1"/>
  <c r="E77" i="1"/>
  <c r="F77" i="1" s="1"/>
  <c r="G77" i="1" l="1"/>
  <c r="E78" i="1"/>
  <c r="F78" i="1"/>
  <c r="G78" i="1" l="1"/>
  <c r="E79" i="1"/>
  <c r="F79" i="1"/>
  <c r="G79" i="1" l="1"/>
  <c r="E80" i="1"/>
  <c r="F80" i="1" s="1"/>
  <c r="G80" i="1" l="1"/>
  <c r="E81" i="1"/>
  <c r="F81" i="1" s="1"/>
  <c r="G81" i="1" l="1"/>
  <c r="E82" i="1"/>
  <c r="F82" i="1" s="1"/>
  <c r="G82" i="1" l="1"/>
  <c r="E83" i="1"/>
  <c r="F83" i="1" s="1"/>
  <c r="G83" i="1" l="1"/>
  <c r="E84" i="1"/>
  <c r="F84" i="1" s="1"/>
  <c r="G84" i="1" s="1"/>
</calcChain>
</file>

<file path=xl/sharedStrings.xml><?xml version="1.0" encoding="utf-8"?>
<sst xmlns="http://schemas.openxmlformats.org/spreadsheetml/2006/main" count="11" uniqueCount="11">
  <si>
    <t>退休金需求</t>
    <phoneticPr fontId="2" type="noConversion"/>
  </si>
  <si>
    <t>20年底未來值</t>
    <phoneticPr fontId="2" type="noConversion"/>
  </si>
  <si>
    <t>投資報酬率</t>
    <phoneticPr fontId="2" type="noConversion"/>
  </si>
  <si>
    <t>每年投入金額</t>
    <phoneticPr fontId="2" type="noConversion"/>
  </si>
  <si>
    <t>年度</t>
    <phoneticPr fontId="2" type="noConversion"/>
  </si>
  <si>
    <t>年齡</t>
    <phoneticPr fontId="2" type="noConversion"/>
  </si>
  <si>
    <t>保障</t>
    <phoneticPr fontId="2" type="noConversion"/>
  </si>
  <si>
    <t>每年投入</t>
    <phoneticPr fontId="2" type="noConversion"/>
  </si>
  <si>
    <t>獲利</t>
    <phoneticPr fontId="2" type="noConversion"/>
  </si>
  <si>
    <t>結餘</t>
    <phoneticPr fontId="2" type="noConversion"/>
  </si>
  <si>
    <t>總保障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</si>
</sst>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rgb="FF00206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2" borderId="0" xfId="0" applyNumberFormat="1" applyFont="1" applyFill="1">
      <alignment vertical="center"/>
    </xf>
    <xf numFmtId="10" fontId="3" fillId="2" borderId="0" xfId="0" applyNumberFormat="1" applyFont="1" applyFill="1">
      <alignment vertical="center"/>
    </xf>
    <xf numFmtId="176" fontId="3" fillId="0" borderId="0" xfId="0" applyNumberFormat="1" applyFont="1">
      <alignment vertical="center"/>
    </xf>
    <xf numFmtId="0" fontId="4" fillId="3" borderId="0" xfId="0" applyFont="1" applyFill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>
      <alignment vertical="center"/>
    </xf>
    <xf numFmtId="177" fontId="3" fillId="0" borderId="0" xfId="1" applyNumberFormat="1" applyFont="1">
      <alignment vertical="center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71211725794068"/>
          <c:y val="1.0842625691217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5340143482470978"/>
          <c:y val="0.14756813565746865"/>
          <c:w val="0.77828194396170702"/>
          <c:h val="0.67269422381655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工作表1!$G$14</c:f>
              <c:strCache>
                <c:ptCount val="1"/>
                <c:pt idx="0">
                  <c:v>總保障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工作表1!$B$15:$B$45</c:f>
              <c:numCache>
                <c:formatCode>General</c:formatCode>
                <c:ptCount val="3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</c:numCache>
            </c:numRef>
          </c:cat>
          <c:val>
            <c:numRef>
              <c:f>工作表1!$G$15:$G$45</c:f>
              <c:numCache>
                <c:formatCode>#,##0_ ;[Red]\-#,##0\ </c:formatCode>
                <c:ptCount val="31"/>
                <c:pt idx="0">
                  <c:v>8093720.3780291667</c:v>
                </c:pt>
                <c:pt idx="1">
                  <c:v>8194938.3863006672</c:v>
                </c:pt>
                <c:pt idx="2">
                  <c:v>8304253.8352338877</c:v>
                </c:pt>
                <c:pt idx="3">
                  <c:v>8422314.5200817659</c:v>
                </c:pt>
                <c:pt idx="4">
                  <c:v>8549820.0597174745</c:v>
                </c:pt>
                <c:pt idx="5">
                  <c:v>8687526.0425240397</c:v>
                </c:pt>
                <c:pt idx="6">
                  <c:v>8836248.5039551295</c:v>
                </c:pt>
                <c:pt idx="7">
                  <c:v>8996868.7623007074</c:v>
                </c:pt>
                <c:pt idx="8">
                  <c:v>9170338.641313931</c:v>
                </c:pt>
                <c:pt idx="9">
                  <c:v>9357686.110648213</c:v>
                </c:pt>
                <c:pt idx="10">
                  <c:v>9560021.3775292374</c:v>
                </c:pt>
                <c:pt idx="11">
                  <c:v>9778543.4657607432</c:v>
                </c:pt>
                <c:pt idx="12">
                  <c:v>10014547.321050771</c:v>
                </c:pt>
                <c:pt idx="13">
                  <c:v>10269431.484763999</c:v>
                </c:pt>
                <c:pt idx="14">
                  <c:v>10544706.381574286</c:v>
                </c:pt>
                <c:pt idx="15">
                  <c:v>10842003.270129396</c:v>
                </c:pt>
                <c:pt idx="16">
                  <c:v>11163083.909768915</c:v>
                </c:pt>
                <c:pt idx="17">
                  <c:v>11509851.000579596</c:v>
                </c:pt>
                <c:pt idx="18">
                  <c:v>11884359.45865513</c:v>
                </c:pt>
                <c:pt idx="19">
                  <c:v>12288828.593376707</c:v>
                </c:pt>
                <c:pt idx="20">
                  <c:v>4631934.8808468431</c:v>
                </c:pt>
                <c:pt idx="21">
                  <c:v>5002489.6713145906</c:v>
                </c:pt>
                <c:pt idx="22">
                  <c:v>5402688.8450197577</c:v>
                </c:pt>
                <c:pt idx="23">
                  <c:v>5834903.952621338</c:v>
                </c:pt>
                <c:pt idx="24">
                  <c:v>6301696.2688310454</c:v>
                </c:pt>
                <c:pt idx="25">
                  <c:v>6805831.9703375287</c:v>
                </c:pt>
                <c:pt idx="26">
                  <c:v>7350298.5279645314</c:v>
                </c:pt>
                <c:pt idx="27">
                  <c:v>7938322.4102016939</c:v>
                </c:pt>
                <c:pt idx="28">
                  <c:v>8573388.203017829</c:v>
                </c:pt>
                <c:pt idx="29">
                  <c:v>9259259.2592592556</c:v>
                </c:pt>
                <c:pt idx="30">
                  <c:v>9999999.9999999963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F-4E33-83A9-9D10BC7FE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912216"/>
        <c:axId val="445913528"/>
      </c:barChart>
      <c:catAx>
        <c:axId val="445912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年齡</a:t>
                </a:r>
              </a:p>
            </c:rich>
          </c:tx>
          <c:layout>
            <c:manualLayout>
              <c:xMode val="edge"/>
              <c:yMode val="edge"/>
              <c:x val="0.50216904276200935"/>
              <c:y val="0.894886033360487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445913528"/>
        <c:crosses val="autoZero"/>
        <c:auto val="1"/>
        <c:lblAlgn val="ctr"/>
        <c:lblOffset val="100"/>
        <c:noMultiLvlLbl val="0"/>
      </c:catAx>
      <c:valAx>
        <c:axId val="44591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445912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85000"/>
          <a:lumOff val="15000"/>
        </a:schemeClr>
      </a:solidFill>
      <a:round/>
    </a:ln>
    <a:effectLst/>
  </c:spPr>
  <c:txPr>
    <a:bodyPr/>
    <a:lstStyle/>
    <a:p>
      <a:pPr>
        <a:defRPr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sterhsiao.com.tw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160920</xdr:colOff>
      <xdr:row>0</xdr:row>
      <xdr:rowOff>48275</xdr:rowOff>
    </xdr:from>
    <xdr:to>
      <xdr:col>7</xdr:col>
      <xdr:colOff>19879</xdr:colOff>
      <xdr:row>11</xdr:row>
      <xdr:rowOff>69302</xdr:rowOff>
    </xdr:to>
    <xdr:graphicFrame macro="">
      <xdr:nvGraphicFramePr>
        <xdr:cNvPr id="4" name="圖表 1">
          <a:extLst>
            <a:ext uri="{FF2B5EF4-FFF2-40B4-BE49-F238E27FC236}">
              <a16:creationId xmlns:a16="http://schemas.microsoft.com/office/drawing/2014/main" id="{C49BFEE4-2954-433F-89CA-52B102ADD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231913</xdr:colOff>
      <xdr:row>4</xdr:row>
      <xdr:rowOff>145775</xdr:rowOff>
    </xdr:from>
    <xdr:to>
      <xdr:col>1</xdr:col>
      <xdr:colOff>616226</xdr:colOff>
      <xdr:row>7</xdr:row>
      <xdr:rowOff>198657</xdr:rowOff>
    </xdr:to>
    <xdr:pic>
      <xdr:nvPicPr>
        <xdr:cNvPr id="3" name="圖片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2C2B2D-BF6F-4AB2-B662-3F7525C77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" y="940905"/>
          <a:ext cx="1583635" cy="6492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格2" displayName="表格2" ref="A14:G84" totalsRowShown="0" headerRowDxfId="8" dataDxfId="7">
  <tableColumns count="7">
    <tableColumn id="1" xr3:uid="{00000000-0010-0000-0000-000001000000}" name="年度" dataDxfId="6"/>
    <tableColumn id="2" xr3:uid="{00000000-0010-0000-0000-000002000000}" name="年齡" dataDxfId="5">
      <calculatedColumnFormula>B14+1</calculatedColumnFormula>
    </tableColumn>
    <tableColumn id="3" xr3:uid="{00000000-0010-0000-0000-000003000000}" name="保障" dataDxfId="4"/>
    <tableColumn id="4" xr3:uid="{00000000-0010-0000-0000-000004000000}" name="每年投入" dataDxfId="3"/>
    <tableColumn id="5" xr3:uid="{00000000-0010-0000-0000-000005000000}" name="獲利" dataDxfId="2"/>
    <tableColumn id="6" xr3:uid="{00000000-0010-0000-0000-000006000000}" name="結餘" dataDxfId="1"/>
    <tableColumn id="7" xr3:uid="{00000000-0010-0000-0000-000007000000}" name="總保障" dataDxfId="0">
      <calculatedColumnFormula>表格2[[#This Row],[保障]]+表格2[[#This Row],[結餘]]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zoomScale="115" zoomScaleNormal="115" workbookViewId="0">
      <selection activeCell="J11" sqref="J11"/>
    </sheetView>
  </sheetViews>
  <sheetFormatPr defaultRowHeight="15.6" x14ac:dyDescent="0.3"/>
  <cols>
    <col min="1" max="1" width="17.44140625" style="1" customWidth="1"/>
    <col min="2" max="2" width="14.33203125" style="1" bestFit="1" customWidth="1"/>
    <col min="3" max="3" width="12.77734375" style="1" bestFit="1" customWidth="1"/>
    <col min="4" max="4" width="12.21875" style="1" customWidth="1"/>
    <col min="5" max="5" width="14.21875" style="1" bestFit="1" customWidth="1"/>
    <col min="6" max="6" width="15.6640625" style="1" bestFit="1" customWidth="1"/>
    <col min="7" max="7" width="15.77734375" style="1" customWidth="1"/>
    <col min="8" max="9" width="8.88671875" style="1"/>
    <col min="10" max="10" width="15.88671875" style="1" bestFit="1" customWidth="1"/>
    <col min="11" max="26" width="8.88671875" style="1"/>
    <col min="27" max="27" width="12.88671875" style="1" bestFit="1" customWidth="1"/>
    <col min="28" max="28" width="16.77734375" style="1" bestFit="1" customWidth="1"/>
    <col min="29" max="29" width="8.88671875" style="1"/>
    <col min="30" max="30" width="10.6640625" style="1" bestFit="1" customWidth="1"/>
    <col min="31" max="16384" width="8.88671875" style="1"/>
  </cols>
  <sheetData>
    <row r="1" spans="1:28" x14ac:dyDescent="0.3">
      <c r="A1" s="1" t="s">
        <v>0</v>
      </c>
      <c r="B1" s="2">
        <v>10000000</v>
      </c>
    </row>
    <row r="2" spans="1:28" x14ac:dyDescent="0.3">
      <c r="A2" s="1" t="s">
        <v>2</v>
      </c>
      <c r="B2" s="3">
        <v>0.08</v>
      </c>
      <c r="J2" s="11"/>
    </row>
    <row r="3" spans="1:28" x14ac:dyDescent="0.3">
      <c r="A3" s="1" t="s">
        <v>1</v>
      </c>
      <c r="B3" s="4">
        <f>-PV(投資報酬率,10,0,退休金需求)</f>
        <v>4631934.8808468422</v>
      </c>
      <c r="J3" s="11"/>
    </row>
    <row r="4" spans="1:28" x14ac:dyDescent="0.3">
      <c r="A4" s="1" t="s">
        <v>3</v>
      </c>
      <c r="B4" s="4">
        <f>-PMT(投資報酬率,20,0,_20年底未來值,1)</f>
        <v>93720.378029167099</v>
      </c>
    </row>
    <row r="13" spans="1:28" x14ac:dyDescent="0.3">
      <c r="AA13" s="5" t="str">
        <f>A2</f>
        <v>投資報酬率</v>
      </c>
      <c r="AB13" s="5" t="str">
        <f>A4</f>
        <v>每年投入金額</v>
      </c>
    </row>
    <row r="14" spans="1:28" x14ac:dyDescent="0.3">
      <c r="A14" s="9" t="s">
        <v>4</v>
      </c>
      <c r="B14" s="9" t="s">
        <v>5</v>
      </c>
      <c r="C14" s="9" t="s">
        <v>6</v>
      </c>
      <c r="D14" s="9" t="s">
        <v>7</v>
      </c>
      <c r="E14" s="9" t="s">
        <v>8</v>
      </c>
      <c r="F14" s="9" t="s">
        <v>9</v>
      </c>
      <c r="G14" s="9" t="s">
        <v>10</v>
      </c>
      <c r="AB14" s="10">
        <f>每月投入金額</f>
        <v>93720.378029167099</v>
      </c>
    </row>
    <row r="15" spans="1:28" x14ac:dyDescent="0.3">
      <c r="A15" s="9">
        <v>1</v>
      </c>
      <c r="B15" s="9">
        <v>30</v>
      </c>
      <c r="C15" s="4">
        <v>8000000</v>
      </c>
      <c r="D15" s="4">
        <f t="shared" ref="D15:D34" si="0">每月投入金額</f>
        <v>93720.378029167099</v>
      </c>
      <c r="E15" s="4">
        <v>0</v>
      </c>
      <c r="F15" s="4">
        <f>表格2[[#This Row],[每年投入]]</f>
        <v>93720.378029167099</v>
      </c>
      <c r="G15" s="4">
        <f>表格2[[#This Row],[保障]]+表格2[[#This Row],[結餘]]</f>
        <v>8093720.3780291667</v>
      </c>
      <c r="AA15" s="6">
        <v>0.01</v>
      </c>
      <c r="AB15" s="4">
        <f t="dataTable" ref="AB15:AB24" dt2D="0" dtr="0" r1="B2"/>
        <v>407068.23874940723</v>
      </c>
    </row>
    <row r="16" spans="1:28" x14ac:dyDescent="0.3">
      <c r="A16" s="9">
        <f t="shared" ref="A16:A79" si="1">A15+1</f>
        <v>2</v>
      </c>
      <c r="B16" s="9">
        <f t="shared" ref="B16:B79" si="2">B15+1</f>
        <v>31</v>
      </c>
      <c r="C16" s="4">
        <v>8000000</v>
      </c>
      <c r="D16" s="4">
        <f t="shared" si="0"/>
        <v>93720.378029167099</v>
      </c>
      <c r="E16" s="4">
        <f t="shared" ref="E16:E47" si="3">F15*投資報酬率</f>
        <v>7497.6302423333682</v>
      </c>
      <c r="F16" s="4">
        <f>F15+表格2[[#This Row],[每年投入]]+表格2[[#This Row],[獲利]]</f>
        <v>194938.38630066757</v>
      </c>
      <c r="G16" s="4">
        <f>表格2[[#This Row],[保障]]+表格2[[#This Row],[結餘]]</f>
        <v>8194938.3863006672</v>
      </c>
      <c r="AA16" s="7">
        <v>0.02</v>
      </c>
      <c r="AB16" s="8">
        <v>331008.27198551915</v>
      </c>
    </row>
    <row r="17" spans="1:30" x14ac:dyDescent="0.3">
      <c r="A17" s="9">
        <f t="shared" si="1"/>
        <v>3</v>
      </c>
      <c r="B17" s="9">
        <f t="shared" si="2"/>
        <v>32</v>
      </c>
      <c r="C17" s="4">
        <v>8000000</v>
      </c>
      <c r="D17" s="4">
        <f t="shared" si="0"/>
        <v>93720.378029167099</v>
      </c>
      <c r="E17" s="4">
        <f t="shared" si="3"/>
        <v>15595.070904053406</v>
      </c>
      <c r="F17" s="4">
        <f>F16+表格2[[#This Row],[每年投入]]+表格2[[#This Row],[獲利]]</f>
        <v>304253.83523388806</v>
      </c>
      <c r="G17" s="4">
        <f>表格2[[#This Row],[保障]]+表格2[[#This Row],[結餘]]</f>
        <v>8304253.8352338877</v>
      </c>
      <c r="AA17" s="6">
        <v>0.03</v>
      </c>
      <c r="AB17" s="4">
        <v>268854.18991649227</v>
      </c>
    </row>
    <row r="18" spans="1:30" x14ac:dyDescent="0.3">
      <c r="A18" s="9">
        <f t="shared" si="1"/>
        <v>4</v>
      </c>
      <c r="B18" s="9">
        <f t="shared" si="2"/>
        <v>33</v>
      </c>
      <c r="C18" s="4">
        <v>8000000</v>
      </c>
      <c r="D18" s="4">
        <f t="shared" si="0"/>
        <v>93720.378029167099</v>
      </c>
      <c r="E18" s="4">
        <f t="shared" si="3"/>
        <v>24340.306818711044</v>
      </c>
      <c r="F18" s="4">
        <f>F17+表格2[[#This Row],[每年投入]]+表格2[[#This Row],[獲利]]</f>
        <v>422314.52008176624</v>
      </c>
      <c r="G18" s="4">
        <f>表格2[[#This Row],[保障]]+表格2[[#This Row],[結餘]]</f>
        <v>8422314.5200817659</v>
      </c>
      <c r="AA18" s="7">
        <v>0.04</v>
      </c>
      <c r="AB18" s="8">
        <v>218140.64661995834</v>
      </c>
    </row>
    <row r="19" spans="1:30" x14ac:dyDescent="0.3">
      <c r="A19" s="9">
        <f t="shared" si="1"/>
        <v>5</v>
      </c>
      <c r="B19" s="9">
        <f t="shared" si="2"/>
        <v>34</v>
      </c>
      <c r="C19" s="4">
        <v>8000000</v>
      </c>
      <c r="D19" s="4">
        <f t="shared" si="0"/>
        <v>93720.378029167099</v>
      </c>
      <c r="E19" s="4">
        <f t="shared" si="3"/>
        <v>33785.161606541296</v>
      </c>
      <c r="F19" s="4">
        <f>F18+表格2[[#This Row],[每年投入]]+表格2[[#This Row],[獲利]]</f>
        <v>549820.05971747462</v>
      </c>
      <c r="G19" s="4">
        <f>表格2[[#This Row],[保障]]+表格2[[#This Row],[結餘]]</f>
        <v>8549820.0597174745</v>
      </c>
      <c r="AA19" s="6">
        <v>0.05</v>
      </c>
      <c r="AB19" s="4">
        <v>176822.14378787993</v>
      </c>
    </row>
    <row r="20" spans="1:30" x14ac:dyDescent="0.3">
      <c r="A20" s="9">
        <f t="shared" si="1"/>
        <v>6</v>
      </c>
      <c r="B20" s="9">
        <f t="shared" si="2"/>
        <v>35</v>
      </c>
      <c r="C20" s="4">
        <v>8000000</v>
      </c>
      <c r="D20" s="4">
        <f t="shared" si="0"/>
        <v>93720.378029167099</v>
      </c>
      <c r="E20" s="4">
        <f t="shared" si="3"/>
        <v>43985.604777397974</v>
      </c>
      <c r="F20" s="4">
        <f>F19+表格2[[#This Row],[每年投入]]+表格2[[#This Row],[獲利]]</f>
        <v>687526.04252403963</v>
      </c>
      <c r="G20" s="4">
        <f>表格2[[#This Row],[保障]]+表格2[[#This Row],[結餘]]</f>
        <v>8687526.0425240397</v>
      </c>
      <c r="AA20" s="7">
        <v>0.06</v>
      </c>
      <c r="AB20" s="8">
        <v>143204.85498703094</v>
      </c>
    </row>
    <row r="21" spans="1:30" x14ac:dyDescent="0.3">
      <c r="A21" s="9">
        <f t="shared" si="1"/>
        <v>7</v>
      </c>
      <c r="B21" s="9">
        <f t="shared" si="2"/>
        <v>36</v>
      </c>
      <c r="C21" s="4">
        <v>8000000</v>
      </c>
      <c r="D21" s="4">
        <f t="shared" si="0"/>
        <v>93720.378029167099</v>
      </c>
      <c r="E21" s="4">
        <f t="shared" si="3"/>
        <v>55002.08340192317</v>
      </c>
      <c r="F21" s="4">
        <f>F20+表格2[[#This Row],[每年投入]]+表格2[[#This Row],[獲利]]</f>
        <v>836248.50395512988</v>
      </c>
      <c r="G21" s="4">
        <f>表格2[[#This Row],[保障]]+表格2[[#This Row],[結餘]]</f>
        <v>8836248.5039551295</v>
      </c>
      <c r="AA21" s="6">
        <v>7.0000000000000007E-2</v>
      </c>
      <c r="AB21" s="4">
        <v>115889.03303438096</v>
      </c>
    </row>
    <row r="22" spans="1:30" x14ac:dyDescent="0.3">
      <c r="A22" s="9">
        <f t="shared" si="1"/>
        <v>8</v>
      </c>
      <c r="B22" s="9">
        <f t="shared" si="2"/>
        <v>37</v>
      </c>
      <c r="C22" s="4">
        <v>8000000</v>
      </c>
      <c r="D22" s="4">
        <f t="shared" si="0"/>
        <v>93720.378029167099</v>
      </c>
      <c r="E22" s="4">
        <f t="shared" si="3"/>
        <v>66899.880316410388</v>
      </c>
      <c r="F22" s="4">
        <f>F21+表格2[[#This Row],[每年投入]]+表格2[[#This Row],[獲利]]</f>
        <v>996868.7623007074</v>
      </c>
      <c r="G22" s="4">
        <f>表格2[[#This Row],[保障]]+表格2[[#This Row],[結餘]]</f>
        <v>8996868.7623007074</v>
      </c>
      <c r="AA22" s="7">
        <v>0.08</v>
      </c>
      <c r="AB22" s="8">
        <v>93720.378029167099</v>
      </c>
      <c r="AD22" s="4">
        <f>AB22+8450</f>
        <v>102170.3780291671</v>
      </c>
    </row>
    <row r="23" spans="1:30" x14ac:dyDescent="0.3">
      <c r="A23" s="9">
        <f t="shared" si="1"/>
        <v>9</v>
      </c>
      <c r="B23" s="9">
        <f t="shared" si="2"/>
        <v>38</v>
      </c>
      <c r="C23" s="4">
        <v>8000000</v>
      </c>
      <c r="D23" s="4">
        <f t="shared" si="0"/>
        <v>93720.378029167099</v>
      </c>
      <c r="E23" s="4">
        <f t="shared" si="3"/>
        <v>79749.500984056591</v>
      </c>
      <c r="F23" s="4">
        <f>F22+表格2[[#This Row],[每年投入]]+表格2[[#This Row],[獲利]]</f>
        <v>1170338.6413139312</v>
      </c>
      <c r="G23" s="4">
        <f>表格2[[#This Row],[保障]]+表格2[[#This Row],[結餘]]</f>
        <v>9170338.641313931</v>
      </c>
      <c r="AA23" s="6">
        <v>0.09</v>
      </c>
      <c r="AB23" s="4">
        <v>75749.011744885633</v>
      </c>
    </row>
    <row r="24" spans="1:30" x14ac:dyDescent="0.3">
      <c r="A24" s="9">
        <f t="shared" si="1"/>
        <v>10</v>
      </c>
      <c r="B24" s="9">
        <f t="shared" si="2"/>
        <v>39</v>
      </c>
      <c r="C24" s="4">
        <v>8000000</v>
      </c>
      <c r="D24" s="4">
        <f t="shared" si="0"/>
        <v>93720.378029167099</v>
      </c>
      <c r="E24" s="4">
        <f t="shared" si="3"/>
        <v>93627.091305114503</v>
      </c>
      <c r="F24" s="4">
        <f>F23+表格2[[#This Row],[每年投入]]+表格2[[#This Row],[獲利]]</f>
        <v>1357686.110648213</v>
      </c>
      <c r="G24" s="4">
        <f>表格2[[#This Row],[保障]]+表格2[[#This Row],[結餘]]</f>
        <v>9357686.110648213</v>
      </c>
      <c r="AA24" s="7">
        <v>0.1</v>
      </c>
      <c r="AB24" s="8">
        <v>61194.919700114864</v>
      </c>
    </row>
    <row r="25" spans="1:30" x14ac:dyDescent="0.3">
      <c r="A25" s="9">
        <f t="shared" si="1"/>
        <v>11</v>
      </c>
      <c r="B25" s="9">
        <f t="shared" si="2"/>
        <v>40</v>
      </c>
      <c r="C25" s="4">
        <v>8000000</v>
      </c>
      <c r="D25" s="4">
        <f t="shared" si="0"/>
        <v>93720.378029167099</v>
      </c>
      <c r="E25" s="4">
        <f t="shared" si="3"/>
        <v>108614.88885185705</v>
      </c>
      <c r="F25" s="4">
        <f>F24+表格2[[#This Row],[每年投入]]+表格2[[#This Row],[獲利]]</f>
        <v>1560021.3775292372</v>
      </c>
      <c r="G25" s="4">
        <f>表格2[[#This Row],[保障]]+表格2[[#This Row],[結餘]]</f>
        <v>9560021.3775292374</v>
      </c>
    </row>
    <row r="26" spans="1:30" x14ac:dyDescent="0.3">
      <c r="A26" s="9">
        <f t="shared" si="1"/>
        <v>12</v>
      </c>
      <c r="B26" s="9">
        <f t="shared" si="2"/>
        <v>41</v>
      </c>
      <c r="C26" s="4">
        <v>8000000</v>
      </c>
      <c r="D26" s="4">
        <f t="shared" si="0"/>
        <v>93720.378029167099</v>
      </c>
      <c r="E26" s="4">
        <f t="shared" si="3"/>
        <v>124801.71020233897</v>
      </c>
      <c r="F26" s="4">
        <f>F25+表格2[[#This Row],[每年投入]]+表格2[[#This Row],[獲利]]</f>
        <v>1778543.4657607432</v>
      </c>
      <c r="G26" s="4">
        <f>表格2[[#This Row],[保障]]+表格2[[#This Row],[結餘]]</f>
        <v>9778543.4657607432</v>
      </c>
    </row>
    <row r="27" spans="1:30" x14ac:dyDescent="0.3">
      <c r="A27" s="9">
        <f t="shared" si="1"/>
        <v>13</v>
      </c>
      <c r="B27" s="9">
        <f t="shared" si="2"/>
        <v>42</v>
      </c>
      <c r="C27" s="4">
        <v>8000000</v>
      </c>
      <c r="D27" s="4">
        <f t="shared" si="0"/>
        <v>93720.378029167099</v>
      </c>
      <c r="E27" s="4">
        <f t="shared" si="3"/>
        <v>142283.47726085945</v>
      </c>
      <c r="F27" s="4">
        <f>F26+表格2[[#This Row],[每年投入]]+表格2[[#This Row],[獲利]]</f>
        <v>2014547.3210507699</v>
      </c>
      <c r="G27" s="4">
        <f>表格2[[#This Row],[保障]]+表格2[[#This Row],[結餘]]</f>
        <v>10014547.321050771</v>
      </c>
    </row>
    <row r="28" spans="1:30" x14ac:dyDescent="0.3">
      <c r="A28" s="9">
        <f t="shared" si="1"/>
        <v>14</v>
      </c>
      <c r="B28" s="9">
        <f t="shared" si="2"/>
        <v>43</v>
      </c>
      <c r="C28" s="4">
        <v>8000000</v>
      </c>
      <c r="D28" s="4">
        <f t="shared" si="0"/>
        <v>93720.378029167099</v>
      </c>
      <c r="E28" s="4">
        <f t="shared" si="3"/>
        <v>161163.78568406159</v>
      </c>
      <c r="F28" s="4">
        <f>F27+表格2[[#This Row],[每年投入]]+表格2[[#This Row],[獲利]]</f>
        <v>2269431.4847639985</v>
      </c>
      <c r="G28" s="4">
        <f>表格2[[#This Row],[保障]]+表格2[[#This Row],[結餘]]</f>
        <v>10269431.484763999</v>
      </c>
    </row>
    <row r="29" spans="1:30" x14ac:dyDescent="0.3">
      <c r="A29" s="9">
        <f t="shared" si="1"/>
        <v>15</v>
      </c>
      <c r="B29" s="9">
        <f t="shared" si="2"/>
        <v>44</v>
      </c>
      <c r="C29" s="4">
        <v>8000000</v>
      </c>
      <c r="D29" s="4">
        <f t="shared" si="0"/>
        <v>93720.378029167099</v>
      </c>
      <c r="E29" s="4">
        <f t="shared" si="3"/>
        <v>181554.5187811199</v>
      </c>
      <c r="F29" s="4">
        <f>F28+表格2[[#This Row],[每年投入]]+表格2[[#This Row],[獲利]]</f>
        <v>2544706.3815742857</v>
      </c>
      <c r="G29" s="4">
        <f>表格2[[#This Row],[保障]]+表格2[[#This Row],[結餘]]</f>
        <v>10544706.381574286</v>
      </c>
    </row>
    <row r="30" spans="1:30" x14ac:dyDescent="0.3">
      <c r="A30" s="9">
        <f t="shared" si="1"/>
        <v>16</v>
      </c>
      <c r="B30" s="9">
        <f t="shared" si="2"/>
        <v>45</v>
      </c>
      <c r="C30" s="4">
        <v>8000000</v>
      </c>
      <c r="D30" s="4">
        <f t="shared" si="0"/>
        <v>93720.378029167099</v>
      </c>
      <c r="E30" s="4">
        <f t="shared" si="3"/>
        <v>203576.51052594287</v>
      </c>
      <c r="F30" s="4">
        <f>F29+表格2[[#This Row],[每年投入]]+表格2[[#This Row],[獲利]]</f>
        <v>2842003.2701293956</v>
      </c>
      <c r="G30" s="4">
        <f>表格2[[#This Row],[保障]]+表格2[[#This Row],[結餘]]</f>
        <v>10842003.270129396</v>
      </c>
    </row>
    <row r="31" spans="1:30" x14ac:dyDescent="0.3">
      <c r="A31" s="9">
        <f t="shared" si="1"/>
        <v>17</v>
      </c>
      <c r="B31" s="9">
        <f t="shared" si="2"/>
        <v>46</v>
      </c>
      <c r="C31" s="4">
        <v>8000000</v>
      </c>
      <c r="D31" s="4">
        <f t="shared" si="0"/>
        <v>93720.378029167099</v>
      </c>
      <c r="E31" s="4">
        <f t="shared" si="3"/>
        <v>227360.26161035165</v>
      </c>
      <c r="F31" s="4">
        <f>F30+表格2[[#This Row],[每年投入]]+表格2[[#This Row],[獲利]]</f>
        <v>3163083.9097689143</v>
      </c>
      <c r="G31" s="4">
        <f>表格2[[#This Row],[保障]]+表格2[[#This Row],[結餘]]</f>
        <v>11163083.909768915</v>
      </c>
    </row>
    <row r="32" spans="1:30" x14ac:dyDescent="0.3">
      <c r="A32" s="9">
        <f t="shared" si="1"/>
        <v>18</v>
      </c>
      <c r="B32" s="9">
        <f t="shared" si="2"/>
        <v>47</v>
      </c>
      <c r="C32" s="4">
        <v>8000000</v>
      </c>
      <c r="D32" s="4">
        <f t="shared" si="0"/>
        <v>93720.378029167099</v>
      </c>
      <c r="E32" s="4">
        <f t="shared" si="3"/>
        <v>253046.71278151314</v>
      </c>
      <c r="F32" s="4">
        <f>F31+表格2[[#This Row],[每年投入]]+表格2[[#This Row],[獲利]]</f>
        <v>3509851.0005795946</v>
      </c>
      <c r="G32" s="4">
        <f>表格2[[#This Row],[保障]]+表格2[[#This Row],[結餘]]</f>
        <v>11509851.000579596</v>
      </c>
    </row>
    <row r="33" spans="1:7" x14ac:dyDescent="0.3">
      <c r="A33" s="9">
        <f t="shared" si="1"/>
        <v>19</v>
      </c>
      <c r="B33" s="9">
        <f t="shared" si="2"/>
        <v>48</v>
      </c>
      <c r="C33" s="4">
        <v>8000000</v>
      </c>
      <c r="D33" s="4">
        <f t="shared" si="0"/>
        <v>93720.378029167099</v>
      </c>
      <c r="E33" s="4">
        <f t="shared" si="3"/>
        <v>280788.0800463676</v>
      </c>
      <c r="F33" s="4">
        <f>F32+表格2[[#This Row],[每年投入]]+表格2[[#This Row],[獲利]]</f>
        <v>3884359.4586551292</v>
      </c>
      <c r="G33" s="4">
        <f>表格2[[#This Row],[保障]]+表格2[[#This Row],[結餘]]</f>
        <v>11884359.45865513</v>
      </c>
    </row>
    <row r="34" spans="1:7" x14ac:dyDescent="0.3">
      <c r="A34" s="9">
        <f t="shared" si="1"/>
        <v>20</v>
      </c>
      <c r="B34" s="9">
        <f t="shared" si="2"/>
        <v>49</v>
      </c>
      <c r="C34" s="4">
        <v>8000000</v>
      </c>
      <c r="D34" s="4">
        <f t="shared" si="0"/>
        <v>93720.378029167099</v>
      </c>
      <c r="E34" s="4">
        <f t="shared" si="3"/>
        <v>310748.75669241033</v>
      </c>
      <c r="F34" s="4">
        <f>F33+表格2[[#This Row],[每年投入]]+表格2[[#This Row],[獲利]]</f>
        <v>4288828.5933767064</v>
      </c>
      <c r="G34" s="4">
        <f>表格2[[#This Row],[保障]]+表格2[[#This Row],[結餘]]</f>
        <v>12288828.593376707</v>
      </c>
    </row>
    <row r="35" spans="1:7" x14ac:dyDescent="0.3">
      <c r="A35" s="9">
        <f t="shared" si="1"/>
        <v>21</v>
      </c>
      <c r="B35" s="9">
        <f t="shared" si="2"/>
        <v>50</v>
      </c>
      <c r="D35" s="4"/>
      <c r="E35" s="4">
        <f t="shared" si="3"/>
        <v>343106.28747013654</v>
      </c>
      <c r="F35" s="4">
        <f>F34+表格2[[#This Row],[每年投入]]+表格2[[#This Row],[獲利]]</f>
        <v>4631934.8808468431</v>
      </c>
      <c r="G35" s="4">
        <f>表格2[[#This Row],[保障]]+表格2[[#This Row],[結餘]]</f>
        <v>4631934.8808468431</v>
      </c>
    </row>
    <row r="36" spans="1:7" x14ac:dyDescent="0.3">
      <c r="A36" s="9">
        <f t="shared" si="1"/>
        <v>22</v>
      </c>
      <c r="B36" s="9">
        <f t="shared" si="2"/>
        <v>51</v>
      </c>
      <c r="D36" s="4"/>
      <c r="E36" s="4">
        <f t="shared" si="3"/>
        <v>370554.79046774743</v>
      </c>
      <c r="F36" s="4">
        <f>F35+表格2[[#This Row],[每年投入]]+表格2[[#This Row],[獲利]]</f>
        <v>5002489.6713145906</v>
      </c>
      <c r="G36" s="4">
        <f>表格2[[#This Row],[保障]]+表格2[[#This Row],[結餘]]</f>
        <v>5002489.6713145906</v>
      </c>
    </row>
    <row r="37" spans="1:7" x14ac:dyDescent="0.3">
      <c r="A37" s="9">
        <f t="shared" si="1"/>
        <v>23</v>
      </c>
      <c r="B37" s="9">
        <f t="shared" si="2"/>
        <v>52</v>
      </c>
      <c r="D37" s="4"/>
      <c r="E37" s="4">
        <f t="shared" si="3"/>
        <v>400199.17370516725</v>
      </c>
      <c r="F37" s="4">
        <f>F36+表格2[[#This Row],[每年投入]]+表格2[[#This Row],[獲利]]</f>
        <v>5402688.8450197577</v>
      </c>
      <c r="G37" s="4">
        <f>表格2[[#This Row],[保障]]+表格2[[#This Row],[結餘]]</f>
        <v>5402688.8450197577</v>
      </c>
    </row>
    <row r="38" spans="1:7" x14ac:dyDescent="0.3">
      <c r="A38" s="9">
        <f t="shared" si="1"/>
        <v>24</v>
      </c>
      <c r="B38" s="9">
        <f t="shared" si="2"/>
        <v>53</v>
      </c>
      <c r="D38" s="4"/>
      <c r="E38" s="4">
        <f t="shared" si="3"/>
        <v>432215.10760158062</v>
      </c>
      <c r="F38" s="4">
        <f>F37+表格2[[#This Row],[每年投入]]+表格2[[#This Row],[獲利]]</f>
        <v>5834903.952621338</v>
      </c>
      <c r="G38" s="4">
        <f>表格2[[#This Row],[保障]]+表格2[[#This Row],[結餘]]</f>
        <v>5834903.952621338</v>
      </c>
    </row>
    <row r="39" spans="1:7" x14ac:dyDescent="0.3">
      <c r="A39" s="9">
        <f t="shared" si="1"/>
        <v>25</v>
      </c>
      <c r="B39" s="9">
        <f t="shared" si="2"/>
        <v>54</v>
      </c>
      <c r="D39" s="4"/>
      <c r="E39" s="4">
        <f t="shared" si="3"/>
        <v>466792.31620970706</v>
      </c>
      <c r="F39" s="4">
        <f>F38+表格2[[#This Row],[每年投入]]+表格2[[#This Row],[獲利]]</f>
        <v>6301696.2688310454</v>
      </c>
      <c r="G39" s="4">
        <f>表格2[[#This Row],[保障]]+表格2[[#This Row],[結餘]]</f>
        <v>6301696.2688310454</v>
      </c>
    </row>
    <row r="40" spans="1:7" x14ac:dyDescent="0.3">
      <c r="A40" s="9">
        <f t="shared" si="1"/>
        <v>26</v>
      </c>
      <c r="B40" s="9">
        <f t="shared" si="2"/>
        <v>55</v>
      </c>
      <c r="D40" s="4"/>
      <c r="E40" s="4">
        <f t="shared" si="3"/>
        <v>504135.70150648366</v>
      </c>
      <c r="F40" s="4">
        <f>F39+表格2[[#This Row],[每年投入]]+表格2[[#This Row],[獲利]]</f>
        <v>6805831.9703375287</v>
      </c>
      <c r="G40" s="4">
        <f>表格2[[#This Row],[保障]]+表格2[[#This Row],[結餘]]</f>
        <v>6805831.9703375287</v>
      </c>
    </row>
    <row r="41" spans="1:7" x14ac:dyDescent="0.3">
      <c r="A41" s="9">
        <f t="shared" si="1"/>
        <v>27</v>
      </c>
      <c r="B41" s="9">
        <f t="shared" si="2"/>
        <v>56</v>
      </c>
      <c r="D41" s="4"/>
      <c r="E41" s="4">
        <f t="shared" si="3"/>
        <v>544466.55762700236</v>
      </c>
      <c r="F41" s="4">
        <f>F40+表格2[[#This Row],[每年投入]]+表格2[[#This Row],[獲利]]</f>
        <v>7350298.5279645314</v>
      </c>
      <c r="G41" s="4">
        <f>表格2[[#This Row],[保障]]+表格2[[#This Row],[結餘]]</f>
        <v>7350298.5279645314</v>
      </c>
    </row>
    <row r="42" spans="1:7" x14ac:dyDescent="0.3">
      <c r="A42" s="9">
        <f t="shared" si="1"/>
        <v>28</v>
      </c>
      <c r="B42" s="9">
        <f t="shared" si="2"/>
        <v>57</v>
      </c>
      <c r="D42" s="4"/>
      <c r="E42" s="4">
        <f t="shared" si="3"/>
        <v>588023.88223716256</v>
      </c>
      <c r="F42" s="4">
        <f>F41+表格2[[#This Row],[每年投入]]+表格2[[#This Row],[獲利]]</f>
        <v>7938322.4102016939</v>
      </c>
      <c r="G42" s="4">
        <f>表格2[[#This Row],[保障]]+表格2[[#This Row],[結餘]]</f>
        <v>7938322.4102016939</v>
      </c>
    </row>
    <row r="43" spans="1:7" x14ac:dyDescent="0.3">
      <c r="A43" s="9">
        <f t="shared" si="1"/>
        <v>29</v>
      </c>
      <c r="B43" s="9">
        <f t="shared" si="2"/>
        <v>58</v>
      </c>
      <c r="D43" s="4"/>
      <c r="E43" s="4">
        <f t="shared" si="3"/>
        <v>635065.79281613557</v>
      </c>
      <c r="F43" s="4">
        <f>F42+表格2[[#This Row],[每年投入]]+表格2[[#This Row],[獲利]]</f>
        <v>8573388.203017829</v>
      </c>
      <c r="G43" s="4">
        <f>表格2[[#This Row],[保障]]+表格2[[#This Row],[結餘]]</f>
        <v>8573388.203017829</v>
      </c>
    </row>
    <row r="44" spans="1:7" x14ac:dyDescent="0.3">
      <c r="A44" s="9">
        <f t="shared" si="1"/>
        <v>30</v>
      </c>
      <c r="B44" s="9">
        <f t="shared" si="2"/>
        <v>59</v>
      </c>
      <c r="D44" s="4"/>
      <c r="E44" s="4">
        <f t="shared" si="3"/>
        <v>685871.05624142638</v>
      </c>
      <c r="F44" s="4">
        <f>F43+表格2[[#This Row],[每年投入]]+表格2[[#This Row],[獲利]]</f>
        <v>9259259.2592592556</v>
      </c>
      <c r="G44" s="4">
        <f>表格2[[#This Row],[保障]]+表格2[[#This Row],[結餘]]</f>
        <v>9259259.2592592556</v>
      </c>
    </row>
    <row r="45" spans="1:7" x14ac:dyDescent="0.3">
      <c r="A45" s="9">
        <f t="shared" si="1"/>
        <v>31</v>
      </c>
      <c r="B45" s="9">
        <f t="shared" si="2"/>
        <v>60</v>
      </c>
      <c r="D45" s="4"/>
      <c r="E45" s="4">
        <f t="shared" si="3"/>
        <v>740740.74074074044</v>
      </c>
      <c r="F45" s="4">
        <f>F44+表格2[[#This Row],[每年投入]]+表格2[[#This Row],[獲利]]</f>
        <v>9999999.9999999963</v>
      </c>
      <c r="G45" s="4">
        <f>表格2[[#This Row],[保障]]+表格2[[#This Row],[結餘]]</f>
        <v>9999999.9999999963</v>
      </c>
    </row>
    <row r="46" spans="1:7" x14ac:dyDescent="0.3">
      <c r="A46" s="9">
        <f t="shared" si="1"/>
        <v>32</v>
      </c>
      <c r="B46" s="9">
        <f t="shared" si="2"/>
        <v>61</v>
      </c>
      <c r="D46" s="4"/>
      <c r="E46" s="4">
        <f t="shared" si="3"/>
        <v>799999.99999999977</v>
      </c>
      <c r="F46" s="4">
        <f>F45+表格2[[#This Row],[每年投入]]+表格2[[#This Row],[獲利]]</f>
        <v>10799999.999999996</v>
      </c>
      <c r="G46" s="4">
        <f>表格2[[#This Row],[保障]]+表格2[[#This Row],[結餘]]</f>
        <v>10799999.999999996</v>
      </c>
    </row>
    <row r="47" spans="1:7" x14ac:dyDescent="0.3">
      <c r="A47" s="9">
        <f t="shared" si="1"/>
        <v>33</v>
      </c>
      <c r="B47" s="9">
        <f t="shared" si="2"/>
        <v>62</v>
      </c>
      <c r="D47" s="4"/>
      <c r="E47" s="4">
        <f t="shared" si="3"/>
        <v>863999.99999999977</v>
      </c>
      <c r="F47" s="4">
        <f>F46+表格2[[#This Row],[每年投入]]+表格2[[#This Row],[獲利]]</f>
        <v>11663999.999999996</v>
      </c>
      <c r="G47" s="4">
        <f>表格2[[#This Row],[保障]]+表格2[[#This Row],[結餘]]</f>
        <v>11663999.999999996</v>
      </c>
    </row>
    <row r="48" spans="1:7" x14ac:dyDescent="0.3">
      <c r="A48" s="9">
        <f t="shared" si="1"/>
        <v>34</v>
      </c>
      <c r="B48" s="9">
        <f t="shared" si="2"/>
        <v>63</v>
      </c>
      <c r="D48" s="4"/>
      <c r="E48" s="4">
        <f t="shared" ref="E48:E84" si="4">F47*投資報酬率</f>
        <v>933119.99999999977</v>
      </c>
      <c r="F48" s="4">
        <f>F47+表格2[[#This Row],[每年投入]]+表格2[[#This Row],[獲利]]</f>
        <v>12597119.999999996</v>
      </c>
      <c r="G48" s="4">
        <f>表格2[[#This Row],[保障]]+表格2[[#This Row],[結餘]]</f>
        <v>12597119.999999996</v>
      </c>
    </row>
    <row r="49" spans="1:7" x14ac:dyDescent="0.3">
      <c r="A49" s="9">
        <f t="shared" si="1"/>
        <v>35</v>
      </c>
      <c r="B49" s="9">
        <f t="shared" si="2"/>
        <v>64</v>
      </c>
      <c r="D49" s="4"/>
      <c r="E49" s="4">
        <f t="shared" si="4"/>
        <v>1007769.5999999997</v>
      </c>
      <c r="F49" s="4">
        <f>F48+表格2[[#This Row],[每年投入]]+表格2[[#This Row],[獲利]]</f>
        <v>13604889.599999996</v>
      </c>
      <c r="G49" s="4">
        <f>表格2[[#This Row],[保障]]+表格2[[#This Row],[結餘]]</f>
        <v>13604889.599999996</v>
      </c>
    </row>
    <row r="50" spans="1:7" x14ac:dyDescent="0.3">
      <c r="A50" s="9">
        <f t="shared" si="1"/>
        <v>36</v>
      </c>
      <c r="B50" s="9">
        <f t="shared" si="2"/>
        <v>65</v>
      </c>
      <c r="D50" s="4"/>
      <c r="E50" s="4">
        <f t="shared" si="4"/>
        <v>1088391.1679999996</v>
      </c>
      <c r="F50" s="4">
        <f>F49+表格2[[#This Row],[每年投入]]+表格2[[#This Row],[獲利]]</f>
        <v>14693280.767999995</v>
      </c>
      <c r="G50" s="4">
        <f>表格2[[#This Row],[保障]]+表格2[[#This Row],[結餘]]</f>
        <v>14693280.767999995</v>
      </c>
    </row>
    <row r="51" spans="1:7" x14ac:dyDescent="0.3">
      <c r="A51" s="9">
        <f t="shared" si="1"/>
        <v>37</v>
      </c>
      <c r="B51" s="9">
        <f t="shared" si="2"/>
        <v>66</v>
      </c>
      <c r="D51" s="4"/>
      <c r="E51" s="4">
        <f t="shared" si="4"/>
        <v>1175462.4614399998</v>
      </c>
      <c r="F51" s="4">
        <f>F50+表格2[[#This Row],[每年投入]]+表格2[[#This Row],[獲利]]</f>
        <v>15868743.229439996</v>
      </c>
      <c r="G51" s="4">
        <f>表格2[[#This Row],[保障]]+表格2[[#This Row],[結餘]]</f>
        <v>15868743.229439996</v>
      </c>
    </row>
    <row r="52" spans="1:7" x14ac:dyDescent="0.3">
      <c r="A52" s="9">
        <f t="shared" si="1"/>
        <v>38</v>
      </c>
      <c r="B52" s="9">
        <f t="shared" si="2"/>
        <v>67</v>
      </c>
      <c r="D52" s="4"/>
      <c r="E52" s="4">
        <f t="shared" si="4"/>
        <v>1269499.4583551998</v>
      </c>
      <c r="F52" s="4">
        <f>F51+表格2[[#This Row],[每年投入]]+表格2[[#This Row],[獲利]]</f>
        <v>17138242.687795196</v>
      </c>
      <c r="G52" s="4">
        <f>表格2[[#This Row],[保障]]+表格2[[#This Row],[結餘]]</f>
        <v>17138242.687795196</v>
      </c>
    </row>
    <row r="53" spans="1:7" x14ac:dyDescent="0.3">
      <c r="A53" s="9">
        <f t="shared" si="1"/>
        <v>39</v>
      </c>
      <c r="B53" s="9">
        <f t="shared" si="2"/>
        <v>68</v>
      </c>
      <c r="D53" s="4"/>
      <c r="E53" s="4">
        <f t="shared" si="4"/>
        <v>1371059.4150236156</v>
      </c>
      <c r="F53" s="4">
        <f>F52+表格2[[#This Row],[每年投入]]+表格2[[#This Row],[獲利]]</f>
        <v>18509302.102818809</v>
      </c>
      <c r="G53" s="4">
        <f>表格2[[#This Row],[保障]]+表格2[[#This Row],[結餘]]</f>
        <v>18509302.102818809</v>
      </c>
    </row>
    <row r="54" spans="1:7" x14ac:dyDescent="0.3">
      <c r="A54" s="9">
        <f t="shared" si="1"/>
        <v>40</v>
      </c>
      <c r="B54" s="9">
        <f t="shared" si="2"/>
        <v>69</v>
      </c>
      <c r="D54" s="4"/>
      <c r="E54" s="4">
        <f t="shared" si="4"/>
        <v>1480744.1682255047</v>
      </c>
      <c r="F54" s="4">
        <f>F53+表格2[[#This Row],[每年投入]]+表格2[[#This Row],[獲利]]</f>
        <v>19990046.271044314</v>
      </c>
      <c r="G54" s="4">
        <f>表格2[[#This Row],[保障]]+表格2[[#This Row],[結餘]]</f>
        <v>19990046.271044314</v>
      </c>
    </row>
    <row r="55" spans="1:7" x14ac:dyDescent="0.3">
      <c r="A55" s="9">
        <f t="shared" si="1"/>
        <v>41</v>
      </c>
      <c r="B55" s="9">
        <f t="shared" si="2"/>
        <v>70</v>
      </c>
      <c r="D55" s="4"/>
      <c r="E55" s="4">
        <f t="shared" si="4"/>
        <v>1599203.7016835453</v>
      </c>
      <c r="F55" s="4">
        <f>F54+表格2[[#This Row],[每年投入]]+表格2[[#This Row],[獲利]]</f>
        <v>21589249.972727858</v>
      </c>
      <c r="G55" s="4">
        <f>表格2[[#This Row],[保障]]+表格2[[#This Row],[結餘]]</f>
        <v>21589249.972727858</v>
      </c>
    </row>
    <row r="56" spans="1:7" x14ac:dyDescent="0.3">
      <c r="A56" s="9">
        <f t="shared" si="1"/>
        <v>42</v>
      </c>
      <c r="B56" s="9">
        <f t="shared" si="2"/>
        <v>71</v>
      </c>
      <c r="D56" s="4"/>
      <c r="E56" s="4">
        <f t="shared" si="4"/>
        <v>1727139.9978182286</v>
      </c>
      <c r="F56" s="4">
        <f>F55+表格2[[#This Row],[每年投入]]+表格2[[#This Row],[獲利]]</f>
        <v>23316389.970546085</v>
      </c>
      <c r="G56" s="4">
        <f>表格2[[#This Row],[保障]]+表格2[[#This Row],[結餘]]</f>
        <v>23316389.970546085</v>
      </c>
    </row>
    <row r="57" spans="1:7" x14ac:dyDescent="0.3">
      <c r="A57" s="9">
        <f t="shared" si="1"/>
        <v>43</v>
      </c>
      <c r="B57" s="9">
        <f t="shared" si="2"/>
        <v>72</v>
      </c>
      <c r="D57" s="4"/>
      <c r="E57" s="4">
        <f t="shared" si="4"/>
        <v>1865311.1976436868</v>
      </c>
      <c r="F57" s="4">
        <f>F56+表格2[[#This Row],[每年投入]]+表格2[[#This Row],[獲利]]</f>
        <v>25181701.168189771</v>
      </c>
      <c r="G57" s="4">
        <f>表格2[[#This Row],[保障]]+表格2[[#This Row],[結餘]]</f>
        <v>25181701.168189771</v>
      </c>
    </row>
    <row r="58" spans="1:7" x14ac:dyDescent="0.3">
      <c r="A58" s="9">
        <f t="shared" si="1"/>
        <v>44</v>
      </c>
      <c r="B58" s="9">
        <f t="shared" si="2"/>
        <v>73</v>
      </c>
      <c r="D58" s="4"/>
      <c r="E58" s="4">
        <f t="shared" si="4"/>
        <v>2014536.0934551817</v>
      </c>
      <c r="F58" s="4">
        <f>F57+表格2[[#This Row],[每年投入]]+表格2[[#This Row],[獲利]]</f>
        <v>27196237.261644952</v>
      </c>
      <c r="G58" s="4">
        <f>表格2[[#This Row],[保障]]+表格2[[#This Row],[結餘]]</f>
        <v>27196237.261644952</v>
      </c>
    </row>
    <row r="59" spans="1:7" x14ac:dyDescent="0.3">
      <c r="A59" s="9">
        <f t="shared" si="1"/>
        <v>45</v>
      </c>
      <c r="B59" s="9">
        <f t="shared" si="2"/>
        <v>74</v>
      </c>
      <c r="D59" s="4"/>
      <c r="E59" s="4">
        <f t="shared" si="4"/>
        <v>2175698.9809315964</v>
      </c>
      <c r="F59" s="4">
        <f>F58+表格2[[#This Row],[每年投入]]+表格2[[#This Row],[獲利]]</f>
        <v>29371936.242576547</v>
      </c>
      <c r="G59" s="4">
        <f>表格2[[#This Row],[保障]]+表格2[[#This Row],[結餘]]</f>
        <v>29371936.242576547</v>
      </c>
    </row>
    <row r="60" spans="1:7" x14ac:dyDescent="0.3">
      <c r="A60" s="9">
        <f t="shared" si="1"/>
        <v>46</v>
      </c>
      <c r="B60" s="9">
        <f t="shared" si="2"/>
        <v>75</v>
      </c>
      <c r="D60" s="4"/>
      <c r="E60" s="4">
        <f t="shared" si="4"/>
        <v>2349754.8994061239</v>
      </c>
      <c r="F60" s="4">
        <f>F59+表格2[[#This Row],[每年投入]]+表格2[[#This Row],[獲利]]</f>
        <v>31721691.141982671</v>
      </c>
      <c r="G60" s="4">
        <f>表格2[[#This Row],[保障]]+表格2[[#This Row],[結餘]]</f>
        <v>31721691.141982671</v>
      </c>
    </row>
    <row r="61" spans="1:7" x14ac:dyDescent="0.3">
      <c r="A61" s="9">
        <f t="shared" si="1"/>
        <v>47</v>
      </c>
      <c r="B61" s="9">
        <f t="shared" si="2"/>
        <v>76</v>
      </c>
      <c r="D61" s="4"/>
      <c r="E61" s="4">
        <f t="shared" si="4"/>
        <v>2537735.2913586139</v>
      </c>
      <c r="F61" s="4">
        <f>F60+表格2[[#This Row],[每年投入]]+表格2[[#This Row],[獲利]]</f>
        <v>34259426.433341287</v>
      </c>
      <c r="G61" s="4">
        <f>表格2[[#This Row],[保障]]+表格2[[#This Row],[結餘]]</f>
        <v>34259426.433341287</v>
      </c>
    </row>
    <row r="62" spans="1:7" x14ac:dyDescent="0.3">
      <c r="A62" s="9">
        <f t="shared" si="1"/>
        <v>48</v>
      </c>
      <c r="B62" s="9">
        <f t="shared" si="2"/>
        <v>77</v>
      </c>
      <c r="D62" s="4"/>
      <c r="E62" s="4">
        <f t="shared" si="4"/>
        <v>2740754.1146673029</v>
      </c>
      <c r="F62" s="4">
        <f>F61+表格2[[#This Row],[每年投入]]+表格2[[#This Row],[獲利]]</f>
        <v>37000180.548008591</v>
      </c>
      <c r="G62" s="4">
        <f>表格2[[#This Row],[保障]]+表格2[[#This Row],[結餘]]</f>
        <v>37000180.548008591</v>
      </c>
    </row>
    <row r="63" spans="1:7" x14ac:dyDescent="0.3">
      <c r="A63" s="9">
        <f t="shared" si="1"/>
        <v>49</v>
      </c>
      <c r="B63" s="9">
        <f t="shared" si="2"/>
        <v>78</v>
      </c>
      <c r="D63" s="4"/>
      <c r="E63" s="4">
        <f t="shared" si="4"/>
        <v>2960014.4438406872</v>
      </c>
      <c r="F63" s="4">
        <f>F62+表格2[[#This Row],[每年投入]]+表格2[[#This Row],[獲利]]</f>
        <v>39960194.991849281</v>
      </c>
      <c r="G63" s="4">
        <f>表格2[[#This Row],[保障]]+表格2[[#This Row],[結餘]]</f>
        <v>39960194.991849281</v>
      </c>
    </row>
    <row r="64" spans="1:7" x14ac:dyDescent="0.3">
      <c r="A64" s="9">
        <f t="shared" si="1"/>
        <v>50</v>
      </c>
      <c r="B64" s="9">
        <f t="shared" si="2"/>
        <v>79</v>
      </c>
      <c r="D64" s="4"/>
      <c r="E64" s="4">
        <f t="shared" si="4"/>
        <v>3196815.5993479425</v>
      </c>
      <c r="F64" s="4">
        <f>F63+表格2[[#This Row],[每年投入]]+表格2[[#This Row],[獲利]]</f>
        <v>43157010.591197222</v>
      </c>
      <c r="G64" s="4">
        <f>表格2[[#This Row],[保障]]+表格2[[#This Row],[結餘]]</f>
        <v>43157010.591197222</v>
      </c>
    </row>
    <row r="65" spans="1:7" x14ac:dyDescent="0.3">
      <c r="A65" s="9">
        <f t="shared" si="1"/>
        <v>51</v>
      </c>
      <c r="B65" s="9">
        <f t="shared" si="2"/>
        <v>80</v>
      </c>
      <c r="D65" s="4"/>
      <c r="E65" s="4">
        <f t="shared" si="4"/>
        <v>3452560.8472957779</v>
      </c>
      <c r="F65" s="4">
        <f>F64+表格2[[#This Row],[每年投入]]+表格2[[#This Row],[獲利]]</f>
        <v>46609571.438492998</v>
      </c>
      <c r="G65" s="4">
        <f>表格2[[#This Row],[保障]]+表格2[[#This Row],[結餘]]</f>
        <v>46609571.438492998</v>
      </c>
    </row>
    <row r="66" spans="1:7" x14ac:dyDescent="0.3">
      <c r="A66" s="9">
        <f t="shared" si="1"/>
        <v>52</v>
      </c>
      <c r="B66" s="9">
        <f t="shared" si="2"/>
        <v>81</v>
      </c>
      <c r="D66" s="4"/>
      <c r="E66" s="4">
        <f t="shared" si="4"/>
        <v>3728765.7150794398</v>
      </c>
      <c r="F66" s="4">
        <f>F65+表格2[[#This Row],[每年投入]]+表格2[[#This Row],[獲利]]</f>
        <v>50338337.15357244</v>
      </c>
      <c r="G66" s="4">
        <f>表格2[[#This Row],[保障]]+表格2[[#This Row],[結餘]]</f>
        <v>50338337.15357244</v>
      </c>
    </row>
    <row r="67" spans="1:7" x14ac:dyDescent="0.3">
      <c r="A67" s="9">
        <f t="shared" si="1"/>
        <v>53</v>
      </c>
      <c r="B67" s="9">
        <f t="shared" si="2"/>
        <v>82</v>
      </c>
      <c r="D67" s="4"/>
      <c r="E67" s="4">
        <f t="shared" si="4"/>
        <v>4027066.9722857955</v>
      </c>
      <c r="F67" s="4">
        <f>F66+表格2[[#This Row],[每年投入]]+表格2[[#This Row],[獲利]]</f>
        <v>54365404.125858232</v>
      </c>
      <c r="G67" s="4">
        <f>表格2[[#This Row],[保障]]+表格2[[#This Row],[結餘]]</f>
        <v>54365404.125858232</v>
      </c>
    </row>
    <row r="68" spans="1:7" x14ac:dyDescent="0.3">
      <c r="A68" s="9">
        <f t="shared" si="1"/>
        <v>54</v>
      </c>
      <c r="B68" s="9">
        <f t="shared" si="2"/>
        <v>83</v>
      </c>
      <c r="D68" s="4"/>
      <c r="E68" s="4">
        <f t="shared" si="4"/>
        <v>4349232.330068659</v>
      </c>
      <c r="F68" s="4">
        <f>F67+表格2[[#This Row],[每年投入]]+表格2[[#This Row],[獲利]]</f>
        <v>58714636.455926895</v>
      </c>
      <c r="G68" s="4">
        <f>表格2[[#This Row],[保障]]+表格2[[#This Row],[結餘]]</f>
        <v>58714636.455926895</v>
      </c>
    </row>
    <row r="69" spans="1:7" x14ac:dyDescent="0.3">
      <c r="A69" s="9">
        <f t="shared" si="1"/>
        <v>55</v>
      </c>
      <c r="B69" s="9">
        <f t="shared" si="2"/>
        <v>84</v>
      </c>
      <c r="D69" s="4"/>
      <c r="E69" s="4">
        <f t="shared" si="4"/>
        <v>4697170.9164741514</v>
      </c>
      <c r="F69" s="4">
        <f>F68+表格2[[#This Row],[每年投入]]+表格2[[#This Row],[獲利]]</f>
        <v>63411807.372401044</v>
      </c>
      <c r="G69" s="4">
        <f>表格2[[#This Row],[保障]]+表格2[[#This Row],[結餘]]</f>
        <v>63411807.372401044</v>
      </c>
    </row>
    <row r="70" spans="1:7" x14ac:dyDescent="0.3">
      <c r="A70" s="9">
        <f t="shared" si="1"/>
        <v>56</v>
      </c>
      <c r="B70" s="9">
        <f t="shared" si="2"/>
        <v>85</v>
      </c>
      <c r="D70" s="4"/>
      <c r="E70" s="4">
        <f t="shared" si="4"/>
        <v>5072944.5897920839</v>
      </c>
      <c r="F70" s="4">
        <f>F69+表格2[[#This Row],[每年投入]]+表格2[[#This Row],[獲利]]</f>
        <v>68484751.962193131</v>
      </c>
      <c r="G70" s="4">
        <f>表格2[[#This Row],[保障]]+表格2[[#This Row],[結餘]]</f>
        <v>68484751.962193131</v>
      </c>
    </row>
    <row r="71" spans="1:7" x14ac:dyDescent="0.3">
      <c r="A71" s="9">
        <f t="shared" si="1"/>
        <v>57</v>
      </c>
      <c r="B71" s="9">
        <f t="shared" si="2"/>
        <v>86</v>
      </c>
      <c r="D71" s="4"/>
      <c r="E71" s="4">
        <f t="shared" si="4"/>
        <v>5478780.1569754509</v>
      </c>
      <c r="F71" s="4">
        <f>F70+表格2[[#This Row],[每年投入]]+表格2[[#This Row],[獲利]]</f>
        <v>73963532.11916858</v>
      </c>
      <c r="G71" s="4">
        <f>表格2[[#This Row],[保障]]+表格2[[#This Row],[結餘]]</f>
        <v>73963532.11916858</v>
      </c>
    </row>
    <row r="72" spans="1:7" x14ac:dyDescent="0.3">
      <c r="A72" s="9">
        <f t="shared" si="1"/>
        <v>58</v>
      </c>
      <c r="B72" s="9">
        <f t="shared" si="2"/>
        <v>87</v>
      </c>
      <c r="D72" s="4"/>
      <c r="E72" s="4">
        <f t="shared" si="4"/>
        <v>5917082.5695334869</v>
      </c>
      <c r="F72" s="4">
        <f>F71+表格2[[#This Row],[每年投入]]+表格2[[#This Row],[獲利]]</f>
        <v>79880614.688702062</v>
      </c>
      <c r="G72" s="4">
        <f>表格2[[#This Row],[保障]]+表格2[[#This Row],[結餘]]</f>
        <v>79880614.688702062</v>
      </c>
    </row>
    <row r="73" spans="1:7" x14ac:dyDescent="0.3">
      <c r="A73" s="9">
        <f t="shared" si="1"/>
        <v>59</v>
      </c>
      <c r="B73" s="9">
        <f t="shared" si="2"/>
        <v>88</v>
      </c>
      <c r="D73" s="4"/>
      <c r="E73" s="4">
        <f t="shared" si="4"/>
        <v>6390449.1750961654</v>
      </c>
      <c r="F73" s="4">
        <f>F72+表格2[[#This Row],[每年投入]]+表格2[[#This Row],[獲利]]</f>
        <v>86271063.863798231</v>
      </c>
      <c r="G73" s="4">
        <f>表格2[[#This Row],[保障]]+表格2[[#This Row],[結餘]]</f>
        <v>86271063.863798231</v>
      </c>
    </row>
    <row r="74" spans="1:7" x14ac:dyDescent="0.3">
      <c r="A74" s="9">
        <f t="shared" si="1"/>
        <v>60</v>
      </c>
      <c r="B74" s="9">
        <f t="shared" si="2"/>
        <v>89</v>
      </c>
      <c r="D74" s="4"/>
      <c r="E74" s="4">
        <f t="shared" si="4"/>
        <v>6901685.1091038585</v>
      </c>
      <c r="F74" s="4">
        <f>F73+表格2[[#This Row],[每年投入]]+表格2[[#This Row],[獲利]]</f>
        <v>93172748.972902089</v>
      </c>
      <c r="G74" s="4">
        <f>表格2[[#This Row],[保障]]+表格2[[#This Row],[結餘]]</f>
        <v>93172748.972902089</v>
      </c>
    </row>
    <row r="75" spans="1:7" x14ac:dyDescent="0.3">
      <c r="A75" s="9">
        <f t="shared" si="1"/>
        <v>61</v>
      </c>
      <c r="B75" s="9">
        <f t="shared" si="2"/>
        <v>90</v>
      </c>
      <c r="D75" s="4"/>
      <c r="E75" s="4">
        <f t="shared" si="4"/>
        <v>7453819.9178321669</v>
      </c>
      <c r="F75" s="4">
        <f>F74+表格2[[#This Row],[每年投入]]+表格2[[#This Row],[獲利]]</f>
        <v>100626568.89073426</v>
      </c>
      <c r="G75" s="4">
        <f>表格2[[#This Row],[保障]]+表格2[[#This Row],[結餘]]</f>
        <v>100626568.89073426</v>
      </c>
    </row>
    <row r="76" spans="1:7" x14ac:dyDescent="0.3">
      <c r="A76" s="9">
        <f t="shared" si="1"/>
        <v>62</v>
      </c>
      <c r="B76" s="9">
        <f t="shared" si="2"/>
        <v>91</v>
      </c>
      <c r="D76" s="4"/>
      <c r="E76" s="4">
        <f t="shared" si="4"/>
        <v>8050125.5112587409</v>
      </c>
      <c r="F76" s="4">
        <f>F75+表格2[[#This Row],[每年投入]]+表格2[[#This Row],[獲利]]</f>
        <v>108676694.40199299</v>
      </c>
      <c r="G76" s="4">
        <f>表格2[[#This Row],[保障]]+表格2[[#This Row],[結餘]]</f>
        <v>108676694.40199299</v>
      </c>
    </row>
    <row r="77" spans="1:7" x14ac:dyDescent="0.3">
      <c r="A77" s="9">
        <f t="shared" si="1"/>
        <v>63</v>
      </c>
      <c r="B77" s="9">
        <f t="shared" si="2"/>
        <v>92</v>
      </c>
      <c r="D77" s="4"/>
      <c r="E77" s="4">
        <f t="shared" si="4"/>
        <v>8694135.5521594398</v>
      </c>
      <c r="F77" s="4">
        <f>F76+表格2[[#This Row],[每年投入]]+表格2[[#This Row],[獲利]]</f>
        <v>117370829.95415244</v>
      </c>
      <c r="G77" s="4">
        <f>表格2[[#This Row],[保障]]+表格2[[#This Row],[結餘]]</f>
        <v>117370829.95415244</v>
      </c>
    </row>
    <row r="78" spans="1:7" x14ac:dyDescent="0.3">
      <c r="A78" s="9">
        <f t="shared" si="1"/>
        <v>64</v>
      </c>
      <c r="B78" s="9">
        <f t="shared" si="2"/>
        <v>93</v>
      </c>
      <c r="D78" s="4"/>
      <c r="E78" s="4">
        <f t="shared" si="4"/>
        <v>9389666.396332195</v>
      </c>
      <c r="F78" s="4">
        <f>F77+表格2[[#This Row],[每年投入]]+表格2[[#This Row],[獲利]]</f>
        <v>126760496.35048462</v>
      </c>
      <c r="G78" s="4">
        <f>表格2[[#This Row],[保障]]+表格2[[#This Row],[結餘]]</f>
        <v>126760496.35048462</v>
      </c>
    </row>
    <row r="79" spans="1:7" x14ac:dyDescent="0.3">
      <c r="A79" s="9">
        <f t="shared" si="1"/>
        <v>65</v>
      </c>
      <c r="B79" s="9">
        <f t="shared" si="2"/>
        <v>94</v>
      </c>
      <c r="D79" s="4"/>
      <c r="E79" s="4">
        <f t="shared" si="4"/>
        <v>10140839.70803877</v>
      </c>
      <c r="F79" s="4">
        <f>F78+表格2[[#This Row],[每年投入]]+表格2[[#This Row],[獲利]]</f>
        <v>136901336.05852339</v>
      </c>
      <c r="G79" s="4">
        <f>表格2[[#This Row],[保障]]+表格2[[#This Row],[結餘]]</f>
        <v>136901336.05852339</v>
      </c>
    </row>
    <row r="80" spans="1:7" x14ac:dyDescent="0.3">
      <c r="A80" s="9">
        <f t="shared" ref="A80:A84" si="5">A79+1</f>
        <v>66</v>
      </c>
      <c r="B80" s="9">
        <f t="shared" ref="B80:B84" si="6">B79+1</f>
        <v>95</v>
      </c>
      <c r="D80" s="4"/>
      <c r="E80" s="4">
        <f t="shared" si="4"/>
        <v>10952106.884681871</v>
      </c>
      <c r="F80" s="4">
        <f>F79+表格2[[#This Row],[每年投入]]+表格2[[#This Row],[獲利]]</f>
        <v>147853442.94320527</v>
      </c>
      <c r="G80" s="4">
        <f>表格2[[#This Row],[保障]]+表格2[[#This Row],[結餘]]</f>
        <v>147853442.94320527</v>
      </c>
    </row>
    <row r="81" spans="1:7" x14ac:dyDescent="0.3">
      <c r="A81" s="9">
        <f t="shared" si="5"/>
        <v>67</v>
      </c>
      <c r="B81" s="9">
        <f t="shared" si="6"/>
        <v>96</v>
      </c>
      <c r="D81" s="4"/>
      <c r="E81" s="4">
        <f t="shared" si="4"/>
        <v>11828275.435456421</v>
      </c>
      <c r="F81" s="4">
        <f>F80+表格2[[#This Row],[每年投入]]+表格2[[#This Row],[獲利]]</f>
        <v>159681718.37866169</v>
      </c>
      <c r="G81" s="4">
        <f>表格2[[#This Row],[保障]]+表格2[[#This Row],[結餘]]</f>
        <v>159681718.37866169</v>
      </c>
    </row>
    <row r="82" spans="1:7" x14ac:dyDescent="0.3">
      <c r="A82" s="9">
        <f t="shared" si="5"/>
        <v>68</v>
      </c>
      <c r="B82" s="9">
        <f t="shared" si="6"/>
        <v>97</v>
      </c>
      <c r="D82" s="4"/>
      <c r="E82" s="4">
        <f t="shared" si="4"/>
        <v>12774537.470292935</v>
      </c>
      <c r="F82" s="4">
        <f>F81+表格2[[#This Row],[每年投入]]+表格2[[#This Row],[獲利]]</f>
        <v>172456255.84895462</v>
      </c>
      <c r="G82" s="4">
        <f>表格2[[#This Row],[保障]]+表格2[[#This Row],[結餘]]</f>
        <v>172456255.84895462</v>
      </c>
    </row>
    <row r="83" spans="1:7" x14ac:dyDescent="0.3">
      <c r="A83" s="9">
        <f t="shared" si="5"/>
        <v>69</v>
      </c>
      <c r="B83" s="9">
        <f t="shared" si="6"/>
        <v>98</v>
      </c>
      <c r="D83" s="4"/>
      <c r="E83" s="4">
        <f t="shared" si="4"/>
        <v>13796500.467916369</v>
      </c>
      <c r="F83" s="4">
        <f>F82+表格2[[#This Row],[每年投入]]+表格2[[#This Row],[獲利]]</f>
        <v>186252756.31687099</v>
      </c>
      <c r="G83" s="4">
        <f>表格2[[#This Row],[保障]]+表格2[[#This Row],[結餘]]</f>
        <v>186252756.31687099</v>
      </c>
    </row>
    <row r="84" spans="1:7" x14ac:dyDescent="0.3">
      <c r="A84" s="9">
        <f t="shared" si="5"/>
        <v>70</v>
      </c>
      <c r="B84" s="9">
        <f t="shared" si="6"/>
        <v>99</v>
      </c>
      <c r="D84" s="4"/>
      <c r="E84" s="4">
        <f t="shared" si="4"/>
        <v>14900220.505349679</v>
      </c>
      <c r="F84" s="4">
        <f>F83+表格2[[#This Row],[每年投入]]+表格2[[#This Row],[獲利]]</f>
        <v>201152976.82222065</v>
      </c>
      <c r="G84" s="4">
        <f>表格2[[#This Row],[保障]]+表格2[[#This Row],[結餘]]</f>
        <v>201152976.82222065</v>
      </c>
    </row>
  </sheetData>
  <phoneticPr fontId="2" type="noConversion"/>
  <pageMargins left="0.7" right="0.7" top="0.75" bottom="0.75" header="0.3" footer="0.3"/>
  <ignoredErrors>
    <ignoredError sqref="B15" calculatedColum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4</vt:i4>
      </vt:variant>
    </vt:vector>
  </HeadingPairs>
  <TitlesOfParts>
    <vt:vector size="5" baseType="lpstr">
      <vt:lpstr>工作表1</vt:lpstr>
      <vt:lpstr>_20年底未來值</vt:lpstr>
      <vt:lpstr>投資報酬率</vt:lpstr>
      <vt:lpstr>每月投入金額</vt:lpstr>
      <vt:lpstr>退休金需求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Stanley</cp:lastModifiedBy>
  <dcterms:created xsi:type="dcterms:W3CDTF">2017-08-11T12:12:35Z</dcterms:created>
  <dcterms:modified xsi:type="dcterms:W3CDTF">2017-08-31T11:46:36Z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4caa83ee-bcd8-4465-848d-d24a6b59324a</vt:lpwstr>
  </property>
</Properties>
</file>