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83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066be61b5f7cec53/Smart智富稿件/SC230/"/>
    </mc:Choice>
  </mc:AlternateContent>
  <xr:revisionPtr revIDLastSave="53" documentId="BCF4620C6D316BB1393EC3944B1B9A432BCA9233" xr6:coauthVersionLast="21" xr6:coauthVersionMax="21" xr10:uidLastSave="{F6B6C108-C850-480C-B7B8-72AABA7CC8A9}"/>
  <bookViews>
    <workbookView xWindow="0" yWindow="0" windowWidth="18216" windowHeight="7632" xr2:uid="{687F0A23-2E27-4BB3-8AED-C0098EEF91CD}"/>
  </bookViews>
  <sheets>
    <sheet name="富達債券型基金" sheetId="1" r:id="rId1"/>
    <sheet name="台積電股票投資" sheetId="2" r:id="rId2"/>
  </sheets>
  <definedNames>
    <definedName name="月報酬率">富達債券型基金!$B$1</definedName>
    <definedName name="年化報酬率">富達債券型基金!$B$2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" i="2" l="1"/>
  <c r="E6" i="2"/>
  <c r="E7" i="2"/>
  <c r="E8" i="2"/>
  <c r="E9" i="2"/>
  <c r="E5" i="2"/>
  <c r="E5" i="1"/>
  <c r="F5" i="1" s="1"/>
  <c r="E6" i="1" l="1"/>
  <c r="E7" i="1" l="1"/>
  <c r="F6" i="1"/>
  <c r="F7" i="1" l="1"/>
  <c r="E8" i="1"/>
  <c r="E9" i="1" l="1"/>
  <c r="F8" i="1"/>
  <c r="F9" i="1" l="1"/>
  <c r="E10" i="1"/>
  <c r="F10" i="1" l="1"/>
  <c r="E11" i="1"/>
  <c r="F11" i="1" l="1"/>
  <c r="E12" i="1"/>
  <c r="F12" i="1" l="1"/>
  <c r="E13" i="1"/>
  <c r="F13" i="1" s="1"/>
  <c r="B1" i="1" s="1"/>
  <c r="B2" i="1" s="1"/>
</calcChain>
</file>

<file path=xl/sharedStrings.xml><?xml version="1.0" encoding="utf-8"?>
<sst xmlns="http://schemas.openxmlformats.org/spreadsheetml/2006/main" count="18" uniqueCount="17">
  <si>
    <t>日期</t>
    <phoneticPr fontId="3" type="noConversion"/>
  </si>
  <si>
    <t>淨值</t>
    <phoneticPr fontId="3" type="noConversion"/>
  </si>
  <si>
    <t>單位配息</t>
    <phoneticPr fontId="3" type="noConversion"/>
  </si>
  <si>
    <t>匯率</t>
    <phoneticPr fontId="3" type="noConversion"/>
  </si>
  <si>
    <t>單位數</t>
    <phoneticPr fontId="3" type="noConversion"/>
  </si>
  <si>
    <t>現金流量</t>
    <phoneticPr fontId="3" type="noConversion"/>
  </si>
  <si>
    <t>年化報酬率</t>
    <phoneticPr fontId="3" type="noConversion"/>
  </si>
  <si>
    <t>月報酬率</t>
    <phoneticPr fontId="3" type="noConversion"/>
  </si>
  <si>
    <t>=IRR(F5:F13)</t>
    <phoneticPr fontId="3" type="noConversion"/>
  </si>
  <si>
    <t>=EFFECT(B1*12,12)</t>
    <phoneticPr fontId="3" type="noConversion"/>
  </si>
  <si>
    <t>股價</t>
    <phoneticPr fontId="3" type="noConversion"/>
  </si>
  <si>
    <t>日期</t>
    <phoneticPr fontId="3" type="noConversion"/>
  </si>
  <si>
    <t>配息</t>
    <phoneticPr fontId="3" type="noConversion"/>
  </si>
  <si>
    <t>股數</t>
    <phoneticPr fontId="3" type="noConversion"/>
  </si>
  <si>
    <t>年報酬率</t>
    <phoneticPr fontId="3" type="noConversion"/>
  </si>
  <si>
    <t>台積電明細表</t>
    <phoneticPr fontId="3" type="noConversion"/>
  </si>
  <si>
    <t>=XIRR(台積電明細表[現金流量],台積電明細表[日期])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</si>
</sst>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0_ ;[Red]\-#,##0.00\ "/>
    <numFmt numFmtId="177" formatCode="0.0%"/>
    <numFmt numFmtId="178" formatCode="0.000"/>
    <numFmt numFmtId="179" formatCode="#,##0.0_ ;[Red]\-#,##0.0\ "/>
    <numFmt numFmtId="180" formatCode="#,##0_ ;[Red]\-#,##0\ "/>
  </numFmts>
  <fonts count="5" x14ac:knownFonts="1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sz val="9"/>
      <name val="新細明體"/>
      <family val="2"/>
      <charset val="136"/>
      <scheme val="minor"/>
    </font>
    <font>
      <b/>
      <sz val="12"/>
      <color theme="1"/>
      <name val="微軟正黑體"/>
      <family val="2"/>
      <charset val="136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14" fontId="2" fillId="0" borderId="0" xfId="0" applyNumberFormat="1" applyFont="1">
      <alignment vertical="center"/>
    </xf>
    <xf numFmtId="2" fontId="2" fillId="0" borderId="0" xfId="0" applyNumberFormat="1" applyFont="1">
      <alignment vertical="center"/>
    </xf>
    <xf numFmtId="0" fontId="2" fillId="0" borderId="0" xfId="0" applyFont="1">
      <alignment vertical="center"/>
    </xf>
    <xf numFmtId="176" fontId="2" fillId="0" borderId="0" xfId="0" applyNumberFormat="1" applyFont="1">
      <alignment vertical="center"/>
    </xf>
    <xf numFmtId="0" fontId="2" fillId="0" borderId="0" xfId="0" applyFont="1" applyAlignment="1">
      <alignment horizontal="right" vertical="center"/>
    </xf>
    <xf numFmtId="10" fontId="2" fillId="0" borderId="0" xfId="0" applyNumberFormat="1" applyFont="1">
      <alignment vertical="center"/>
    </xf>
    <xf numFmtId="10" fontId="2" fillId="0" borderId="0" xfId="1" applyNumberFormat="1" applyFont="1">
      <alignment vertical="center"/>
    </xf>
    <xf numFmtId="178" fontId="2" fillId="0" borderId="0" xfId="0" applyNumberFormat="1" applyFont="1">
      <alignment vertical="center"/>
    </xf>
    <xf numFmtId="0" fontId="2" fillId="0" borderId="0" xfId="0" quotePrefix="1" applyFont="1">
      <alignment vertical="center"/>
    </xf>
    <xf numFmtId="0" fontId="4" fillId="0" borderId="0" xfId="0" quotePrefix="1" applyFont="1">
      <alignment vertical="center"/>
    </xf>
    <xf numFmtId="10" fontId="4" fillId="0" borderId="0" xfId="1" quotePrefix="1" applyNumberFormat="1" applyFont="1">
      <alignment vertical="center"/>
    </xf>
    <xf numFmtId="179" fontId="2" fillId="0" borderId="0" xfId="0" applyNumberFormat="1" applyFont="1">
      <alignment vertical="center"/>
    </xf>
    <xf numFmtId="180" fontId="2" fillId="0" borderId="0" xfId="0" applyNumberFormat="1" applyFont="1">
      <alignment vertical="center"/>
    </xf>
    <xf numFmtId="0" fontId="4" fillId="0" borderId="0" xfId="0" applyFont="1">
      <alignment vertical="center"/>
    </xf>
    <xf numFmtId="177" fontId="2" fillId="0" borderId="0" xfId="1" applyNumberFormat="1" applyFont="1">
      <alignment vertical="center"/>
    </xf>
  </cellXfs>
  <cellStyles count="2">
    <cellStyle name="一般" xfId="0" builtinId="0"/>
    <cellStyle name="百分比" xfId="1" builtinId="5"/>
  </cellStyles>
  <dxfs count="15">
    <dxf>
      <font>
        <strike val="0"/>
        <outline val="0"/>
        <shadow val="0"/>
        <u val="none"/>
        <vertAlign val="baseline"/>
        <sz val="12"/>
        <color theme="1"/>
        <name val="微軟正黑體"/>
        <family val="2"/>
        <charset val="136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微軟正黑體"/>
        <family val="2"/>
        <charset val="136"/>
        <scheme val="none"/>
      </font>
      <numFmt numFmtId="179" formatCode="#,##0.0_ ;[Red]\-#,##0.0\ "/>
    </dxf>
    <dxf>
      <font>
        <strike val="0"/>
        <outline val="0"/>
        <shadow val="0"/>
        <u val="none"/>
        <vertAlign val="baseline"/>
        <sz val="12"/>
        <color theme="1"/>
        <name val="微軟正黑體"/>
        <family val="2"/>
        <charset val="136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微軟正黑體"/>
        <family val="2"/>
        <charset val="136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微軟正黑體"/>
        <family val="2"/>
        <charset val="136"/>
        <scheme val="none"/>
      </font>
      <numFmt numFmtId="180" formatCode="#,##0_ ;[Red]\-#,##0\ "/>
    </dxf>
    <dxf>
      <font>
        <strike val="0"/>
        <outline val="0"/>
        <shadow val="0"/>
        <u val="none"/>
        <vertAlign val="baseline"/>
        <sz val="12"/>
        <color theme="1"/>
        <name val="微軟正黑體"/>
        <family val="2"/>
        <charset val="136"/>
        <scheme val="none"/>
      </font>
      <numFmt numFmtId="176" formatCode="#,##0.00_ ;[Red]\-#,##0.00\ "/>
    </dxf>
    <dxf>
      <font>
        <strike val="0"/>
        <outline val="0"/>
        <shadow val="0"/>
        <u val="none"/>
        <vertAlign val="baseline"/>
        <sz val="12"/>
        <color theme="1"/>
        <name val="微軟正黑體"/>
        <family val="2"/>
        <charset val="136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微軟正黑體"/>
        <family val="2"/>
        <charset val="136"/>
        <scheme val="none"/>
      </font>
      <numFmt numFmtId="2" formatCode="0.00"/>
    </dxf>
    <dxf>
      <font>
        <strike val="0"/>
        <outline val="0"/>
        <shadow val="0"/>
        <u val="none"/>
        <vertAlign val="baseline"/>
        <sz val="12"/>
        <color theme="1"/>
        <name val="微軟正黑體"/>
        <family val="2"/>
        <charset val="136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微軟正黑體"/>
        <family val="2"/>
        <charset val="136"/>
        <scheme val="none"/>
      </font>
      <numFmt numFmtId="19" formatCode="yyyy/m/d"/>
    </dxf>
    <dxf>
      <font>
        <strike val="0"/>
        <outline val="0"/>
        <shadow val="0"/>
        <u val="none"/>
        <vertAlign val="baseline"/>
        <sz val="12"/>
        <color theme="1"/>
        <name val="微軟正黑體"/>
        <family val="2"/>
        <charset val="136"/>
        <scheme val="none"/>
      </font>
      <numFmt numFmtId="178" formatCode="0.000"/>
    </dxf>
    <dxf>
      <font>
        <strike val="0"/>
        <outline val="0"/>
        <shadow val="0"/>
        <u val="none"/>
        <vertAlign val="baseline"/>
        <sz val="12"/>
        <color theme="1"/>
        <name val="微軟正黑體"/>
        <family val="2"/>
        <charset val="136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微軟正黑體"/>
        <family val="2"/>
        <charset val="136"/>
        <scheme val="none"/>
      </font>
      <numFmt numFmtId="2" formatCode="0.00"/>
    </dxf>
    <dxf>
      <font>
        <strike val="0"/>
        <outline val="0"/>
        <shadow val="0"/>
        <u val="none"/>
        <vertAlign val="baseline"/>
        <sz val="12"/>
        <color theme="1"/>
        <name val="微軟正黑體"/>
        <family val="2"/>
        <charset val="136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微軟正黑體"/>
        <family val="2"/>
        <charset val="136"/>
        <scheme val="none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C79FF98-8A57-46F2-8ACC-9E19F045FE76}" name="表格1" displayName="表格1" ref="A4:F13" totalsRowShown="0" headerRowDxfId="14" dataDxfId="13">
  <tableColumns count="6">
    <tableColumn id="1" xr3:uid="{4EBCD3B1-40B5-4D2E-A749-77B97501C29B}" name="日期" dataDxfId="9"/>
    <tableColumn id="2" xr3:uid="{86124E9D-3786-41E6-8ED9-2E9FA9311CAD}" name="淨值" dataDxfId="7"/>
    <tableColumn id="3" xr3:uid="{6D96D567-C87F-46A9-8DD1-9326EEB85B9D}" name="單位配息" dataDxfId="8"/>
    <tableColumn id="4" xr3:uid="{8D518D40-5777-44A7-9EFD-781663042606}" name="匯率" dataDxfId="12"/>
    <tableColumn id="5" xr3:uid="{FC029198-C4A0-4A8E-B26C-AA3B032254B0}" name="單位數" dataDxfId="10">
      <calculatedColumnFormula>E4</calculatedColumnFormula>
    </tableColumn>
    <tableColumn id="6" xr3:uid="{D30DFF37-F8B3-4127-98F0-CEF52FB97DC4}" name="現金流量" dataDxfId="11">
      <calculatedColumnFormula>表格1[[#This Row],[單位數]]*(表格1[[#This Row],[單位配息]]-表格1[[#This Row],[淨值]])*表格1[[#This Row],[匯率]]</calculatedColumnFormula>
    </tableColumn>
  </tableColumns>
  <tableStyleInfo name="TableStyleMedium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99359FB-E6EA-498D-B79D-B4A8AFAD0B61}" name="台積電明細表" displayName="台積電明細表" ref="A4:E9" totalsRowShown="0" headerRowDxfId="0" dataDxfId="6">
  <tableColumns count="5">
    <tableColumn id="1" xr3:uid="{8273AF8C-D7FD-43D5-8FCD-372A96363321}" name="日期" dataDxfId="3"/>
    <tableColumn id="2" xr3:uid="{324BC796-7FF7-47ED-86C6-192300A03ACE}" name="股價" dataDxfId="1"/>
    <tableColumn id="3" xr3:uid="{DC4E3593-BEEF-4073-B9D1-06EC053D731C}" name="配息" dataDxfId="2"/>
    <tableColumn id="4" xr3:uid="{C937FED1-1A1C-4BB3-B1A2-9C866C5DC24B}" name="股數" dataDxfId="5"/>
    <tableColumn id="5" xr3:uid="{17A1CB9E-0643-49C8-9E9E-AA091E406B6B}" name="現金流量" dataDxfId="4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9BABF4-AB7C-474B-85F9-B93386D023AC}">
  <dimension ref="A1:F13"/>
  <sheetViews>
    <sheetView tabSelected="1" workbookViewId="0">
      <selection activeCell="N13" sqref="N13"/>
    </sheetView>
  </sheetViews>
  <sheetFormatPr defaultRowHeight="15.6" x14ac:dyDescent="0.3"/>
  <cols>
    <col min="1" max="1" width="13" style="4" bestFit="1" customWidth="1"/>
    <col min="2" max="2" width="9.44140625" style="4" bestFit="1" customWidth="1"/>
    <col min="3" max="3" width="10.109375" style="4" customWidth="1"/>
    <col min="4" max="4" width="9" style="4" bestFit="1" customWidth="1"/>
    <col min="5" max="5" width="10.109375" style="4" bestFit="1" customWidth="1"/>
    <col min="6" max="6" width="15.44140625" style="4" bestFit="1" customWidth="1"/>
    <col min="7" max="16384" width="8.88671875" style="4"/>
  </cols>
  <sheetData>
    <row r="1" spans="1:6" x14ac:dyDescent="0.3">
      <c r="A1" s="4" t="s">
        <v>7</v>
      </c>
      <c r="B1" s="7">
        <f>IRR(F5:F13)</f>
        <v>7.6619658342831354E-3</v>
      </c>
      <c r="C1" s="11" t="s">
        <v>8</v>
      </c>
    </row>
    <row r="2" spans="1:6" x14ac:dyDescent="0.3">
      <c r="A2" s="4" t="s">
        <v>6</v>
      </c>
      <c r="B2" s="8">
        <f>EFFECT(B1*12,12)</f>
        <v>9.5918850880822415E-2</v>
      </c>
      <c r="C2" s="12" t="s">
        <v>9</v>
      </c>
    </row>
    <row r="4" spans="1:6" x14ac:dyDescent="0.3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</row>
    <row r="5" spans="1:6" x14ac:dyDescent="0.3">
      <c r="A5" s="2">
        <v>42738</v>
      </c>
      <c r="B5" s="3">
        <v>11.3</v>
      </c>
      <c r="D5" s="4">
        <v>33.93</v>
      </c>
      <c r="E5" s="9">
        <f>100000/(D5*B5)</f>
        <v>260.81808199598856</v>
      </c>
      <c r="F5" s="5">
        <f>表格1[[#This Row],[單位數]]*(表格1[[#This Row],[單位配息]]-表格1[[#This Row],[淨值]])*表格1[[#This Row],[匯率]]</f>
        <v>-99999.999999999985</v>
      </c>
    </row>
    <row r="6" spans="1:6" x14ac:dyDescent="0.3">
      <c r="A6" s="2">
        <v>42767</v>
      </c>
      <c r="B6" s="3"/>
      <c r="C6" s="6">
        <v>1.09E-2</v>
      </c>
      <c r="D6" s="3">
        <v>33.35</v>
      </c>
      <c r="E6" s="9">
        <f>E5</f>
        <v>260.81808199598856</v>
      </c>
      <c r="F6" s="5">
        <f>表格1[[#This Row],[單位數]]*(表格1[[#This Row],[單位配息]]-表格1[[#This Row],[淨值]])*表格1[[#This Row],[匯率]]</f>
        <v>94.811285076771796</v>
      </c>
    </row>
    <row r="7" spans="1:6" x14ac:dyDescent="0.3">
      <c r="A7" s="2">
        <v>42795</v>
      </c>
      <c r="B7" s="3"/>
      <c r="C7" s="6">
        <v>9.4000000000000004E-3</v>
      </c>
      <c r="D7" s="3">
        <v>32.21</v>
      </c>
      <c r="E7" s="9">
        <f t="shared" ref="E7:E13" si="0">E6</f>
        <v>260.81808199598856</v>
      </c>
      <c r="F7" s="5">
        <f>表格1[[#This Row],[單位數]]*(表格1[[#This Row],[單位配息]]-表格1[[#This Row],[淨值]])*表格1[[#This Row],[匯率]]</f>
        <v>78.968933958253459</v>
      </c>
    </row>
    <row r="8" spans="1:6" x14ac:dyDescent="0.3">
      <c r="A8" s="2">
        <v>42828</v>
      </c>
      <c r="B8" s="3"/>
      <c r="C8" s="6">
        <v>7.9000000000000008E-3</v>
      </c>
      <c r="D8" s="3">
        <v>32.24</v>
      </c>
      <c r="E8" s="9">
        <f t="shared" si="0"/>
        <v>260.81808199598856</v>
      </c>
      <c r="F8" s="5">
        <f>表格1[[#This Row],[單位數]]*(表格1[[#This Row],[單位配息]]-表格1[[#This Row],[淨值]])*表格1[[#This Row],[匯率]]</f>
        <v>66.429322212050323</v>
      </c>
    </row>
    <row r="9" spans="1:6" x14ac:dyDescent="0.3">
      <c r="A9" s="2">
        <v>42856</v>
      </c>
      <c r="B9" s="3"/>
      <c r="C9" s="6">
        <v>5.5999999999999999E-3</v>
      </c>
      <c r="D9" s="3">
        <v>32.590000000000003</v>
      </c>
      <c r="E9" s="9">
        <f t="shared" si="0"/>
        <v>260.81808199598856</v>
      </c>
      <c r="F9" s="5">
        <f>表格1[[#This Row],[單位數]]*(表格1[[#This Row],[單位配息]]-表格1[[#This Row],[淨值]])*表格1[[#This Row],[匯率]]</f>
        <v>47.600343236595904</v>
      </c>
    </row>
    <row r="10" spans="1:6" x14ac:dyDescent="0.3">
      <c r="A10" s="2">
        <v>42887</v>
      </c>
      <c r="B10" s="3"/>
      <c r="C10" s="6">
        <v>3.7000000000000002E-3</v>
      </c>
      <c r="D10" s="3">
        <v>33.6</v>
      </c>
      <c r="E10" s="9">
        <f t="shared" si="0"/>
        <v>260.81808199598856</v>
      </c>
      <c r="F10" s="5">
        <f>表格1[[#This Row],[單位數]]*(表格1[[#This Row],[單位配息]]-表格1[[#This Row],[淨值]])*表格1[[#This Row],[匯率]]</f>
        <v>32.4249039537413</v>
      </c>
    </row>
    <row r="11" spans="1:6" x14ac:dyDescent="0.3">
      <c r="A11" s="2">
        <v>42919</v>
      </c>
      <c r="B11" s="3"/>
      <c r="C11" s="6">
        <v>2.7000000000000001E-3</v>
      </c>
      <c r="D11" s="3">
        <v>34.46</v>
      </c>
      <c r="E11" s="9">
        <f t="shared" si="0"/>
        <v>260.81808199598856</v>
      </c>
      <c r="F11" s="5">
        <f>表格1[[#This Row],[單位數]]*(表格1[[#This Row],[單位配息]]-表格1[[#This Row],[淨值]])*表格1[[#This Row],[匯率]]</f>
        <v>24.26703598507077</v>
      </c>
    </row>
    <row r="12" spans="1:6" x14ac:dyDescent="0.3">
      <c r="A12" s="2">
        <v>42948</v>
      </c>
      <c r="B12" s="3"/>
      <c r="C12" s="6">
        <v>3.3E-3</v>
      </c>
      <c r="D12" s="3">
        <v>35.54</v>
      </c>
      <c r="E12" s="9">
        <f t="shared" si="0"/>
        <v>260.81808199598856</v>
      </c>
      <c r="F12" s="5">
        <f>表格1[[#This Row],[單位數]]*(表格1[[#This Row],[單位配息]]-表格1[[#This Row],[淨值]])*表格1[[#This Row],[匯率]]</f>
        <v>30.58926629265353</v>
      </c>
    </row>
    <row r="13" spans="1:6" x14ac:dyDescent="0.3">
      <c r="A13" s="2">
        <v>42979</v>
      </c>
      <c r="B13" s="3">
        <v>11.4</v>
      </c>
      <c r="C13" s="6">
        <v>2.8999999999999998E-3</v>
      </c>
      <c r="D13" s="4">
        <v>35.61</v>
      </c>
      <c r="E13" s="9">
        <f t="shared" si="0"/>
        <v>260.81808199598856</v>
      </c>
      <c r="F13" s="5">
        <f>表格1[[#This Row],[單位數]]*(表格1[[#This Row],[單位配息]]+表格1[[#This Row],[淨值]])*表格1[[#This Row],[匯率]]</f>
        <v>105907.07808110918</v>
      </c>
    </row>
  </sheetData>
  <phoneticPr fontId="3" type="noConversion"/>
  <pageMargins left="0.7" right="0.7" top="0.75" bottom="0.75" header="0.3" footer="0.3"/>
  <ignoredErrors>
    <ignoredError sqref="E5 F13" calculatedColumn="1"/>
  </ignoredErrors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9AD740-CA53-4559-AD37-6DCA997B4A50}">
  <dimension ref="A1:E9"/>
  <sheetViews>
    <sheetView workbookViewId="0">
      <selection activeCell="H23" sqref="H23"/>
    </sheetView>
  </sheetViews>
  <sheetFormatPr defaultRowHeight="15.6" x14ac:dyDescent="0.3"/>
  <cols>
    <col min="1" max="1" width="12.88671875" style="4" bestFit="1" customWidth="1"/>
    <col min="2" max="2" width="9.33203125" style="4" bestFit="1" customWidth="1"/>
    <col min="3" max="3" width="9" style="4" bestFit="1" customWidth="1"/>
    <col min="4" max="4" width="11.33203125" style="4" bestFit="1" customWidth="1"/>
    <col min="5" max="5" width="15.33203125" style="4" bestFit="1" customWidth="1"/>
    <col min="6" max="16384" width="8.88671875" style="4"/>
  </cols>
  <sheetData>
    <row r="1" spans="1:5" x14ac:dyDescent="0.3">
      <c r="A1" s="4" t="s">
        <v>14</v>
      </c>
      <c r="B1" s="16">
        <f>XIRR(台積電明細表[現金流量],台積電明細表[日期])</f>
        <v>0.23066292405128477</v>
      </c>
      <c r="C1" s="10" t="s">
        <v>16</v>
      </c>
    </row>
    <row r="3" spans="1:5" x14ac:dyDescent="0.3">
      <c r="A3" s="15" t="s">
        <v>15</v>
      </c>
    </row>
    <row r="4" spans="1:5" x14ac:dyDescent="0.3">
      <c r="A4" s="1" t="s">
        <v>11</v>
      </c>
      <c r="B4" s="1" t="s">
        <v>10</v>
      </c>
      <c r="C4" s="1" t="s">
        <v>12</v>
      </c>
      <c r="D4" s="1" t="s">
        <v>13</v>
      </c>
      <c r="E4" s="1" t="s">
        <v>5</v>
      </c>
    </row>
    <row r="5" spans="1:5" x14ac:dyDescent="0.3">
      <c r="A5" s="2">
        <v>41883</v>
      </c>
      <c r="B5" s="13">
        <v>128.5</v>
      </c>
      <c r="D5" s="5">
        <v>1000</v>
      </c>
      <c r="E5" s="14">
        <f>-台積電明細表[[#This Row],[股價]]*台積電明細表[[#This Row],[股數]]</f>
        <v>-128500</v>
      </c>
    </row>
    <row r="6" spans="1:5" x14ac:dyDescent="0.3">
      <c r="A6" s="2">
        <v>42184</v>
      </c>
      <c r="B6" s="13"/>
      <c r="C6" s="4">
        <v>4.4999000000000002</v>
      </c>
      <c r="D6" s="5">
        <v>1000</v>
      </c>
      <c r="E6" s="14">
        <f>台積電明細表[[#This Row],[股數]]*台積電明細表[[#This Row],[配息]]</f>
        <v>4499.9000000000005</v>
      </c>
    </row>
    <row r="7" spans="1:5" x14ac:dyDescent="0.3">
      <c r="A7" s="2">
        <v>42548</v>
      </c>
      <c r="B7" s="13"/>
      <c r="C7" s="4">
        <v>6</v>
      </c>
      <c r="D7" s="5">
        <v>1000</v>
      </c>
      <c r="E7" s="14">
        <f>台積電明細表[[#This Row],[股數]]*台積電明細表[[#This Row],[配息]]</f>
        <v>6000</v>
      </c>
    </row>
    <row r="8" spans="1:5" x14ac:dyDescent="0.3">
      <c r="A8" s="2">
        <v>42912</v>
      </c>
      <c r="B8" s="13"/>
      <c r="C8" s="4">
        <v>7</v>
      </c>
      <c r="D8" s="5">
        <v>1000</v>
      </c>
      <c r="E8" s="14">
        <f>台積電明細表[[#This Row],[股數]]*台積電明細表[[#This Row],[配息]]</f>
        <v>7000</v>
      </c>
    </row>
    <row r="9" spans="1:5" x14ac:dyDescent="0.3">
      <c r="A9" s="2">
        <v>42990</v>
      </c>
      <c r="B9" s="13">
        <v>219</v>
      </c>
      <c r="D9" s="5">
        <v>1000</v>
      </c>
      <c r="E9" s="14">
        <f>台積電明細表[[#This Row],[股價]]*台積電明細表[[#This Row],[股數]]</f>
        <v>219000</v>
      </c>
    </row>
  </sheetData>
  <phoneticPr fontId="3" type="noConversion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具名範圍</vt:lpstr>
      </vt:variant>
      <vt:variant>
        <vt:i4>2</vt:i4>
      </vt:variant>
    </vt:vector>
  </HeadingPairs>
  <TitlesOfParts>
    <vt:vector size="4" baseType="lpstr">
      <vt:lpstr>富達債券型基金</vt:lpstr>
      <vt:lpstr>台積電股票投資</vt:lpstr>
      <vt:lpstr>月報酬率</vt:lpstr>
      <vt:lpstr>年化報酬率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Stanley</dc:creator>
  <cp:lastModifiedBy>Stanley</cp:lastModifiedBy>
  <dcterms:created xsi:type="dcterms:W3CDTF">2017-09-12T06:25:24Z</dcterms:created>
  <dcterms:modified xsi:type="dcterms:W3CDTF">2017-09-13T00:21:59Z</dcterms:modified>
</cp:coreProperties>
</file>